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LL\CDRPC\Excel\Municipal Finances\"/>
    </mc:Choice>
  </mc:AlternateContent>
  <bookViews>
    <workbookView xWindow="480" yWindow="285" windowWidth="8835" windowHeight="4245" activeTab="3"/>
  </bookViews>
  <sheets>
    <sheet name="Muni-L1" sheetId="15" r:id="rId1"/>
    <sheet name="Muni-L2" sheetId="16" r:id="rId2"/>
    <sheet name="Muni-Obj" sheetId="17" r:id="rId3"/>
    <sheet name="Data-MunFin" sheetId="18" r:id="rId4"/>
    <sheet name="DataNews 2010" sheetId="10" r:id="rId5"/>
    <sheet name="Chart Data 2010" sheetId="4" r:id="rId6"/>
    <sheet name="Rev-Exp Chart 2010" sheetId="8" r:id="rId7"/>
    <sheet name="WWW 2010" sheetId="9" r:id="rId8"/>
  </sheets>
  <externalReferences>
    <externalReference r:id="rId9"/>
    <externalReference r:id="rId10"/>
  </externalReferences>
  <definedNames>
    <definedName name="_xlnm._FilterDatabase" localSheetId="3" hidden="1">'Data-MunFin'!#REF!</definedName>
    <definedName name="_xlnm.Database">#REF!</definedName>
    <definedName name="HTML1_1" hidden="1">"'[Residential Permits.xls]WWW-1'!$A$1:$M$88"</definedName>
    <definedName name="HTML1_10" hidden="1">""</definedName>
    <definedName name="HTML1_11" hidden="1">1</definedName>
    <definedName name="HTML1_12" hidden="1">"D:\Web Site\Transfer\temp\MyHTML.htm"</definedName>
    <definedName name="HTML1_2" hidden="1">1</definedName>
    <definedName name="HTML1_3" hidden="1">"Residential Permits"</definedName>
    <definedName name="HTML1_4" hidden="1">"WWW-1"</definedName>
    <definedName name="HTML1_5" hidden="1">""</definedName>
    <definedName name="HTML1_6" hidden="1">1</definedName>
    <definedName name="HTML1_7" hidden="1">1</definedName>
    <definedName name="HTML1_8" hidden="1">"31-Mar-97"</definedName>
    <definedName name="HTML1_9" hidden="1">"David Lang Wardle"</definedName>
    <definedName name="HTML2_1" hidden="1">"'[Residential Permits.xls]WWW-2'!$A$1:$M$88"</definedName>
    <definedName name="HTML2_10" hidden="1">""</definedName>
    <definedName name="HTML2_11" hidden="1">1</definedName>
    <definedName name="HTML2_12" hidden="1">"D:\Web Site\Transfer\temp\MyHTML2.htm"</definedName>
    <definedName name="HTML2_2" hidden="1">1</definedName>
    <definedName name="HTML2_3" hidden="1">"Residential Permits"</definedName>
    <definedName name="HTML2_4" hidden="1">"WWW-2"</definedName>
    <definedName name="HTML2_5" hidden="1">""</definedName>
    <definedName name="HTML2_6" hidden="1">1</definedName>
    <definedName name="HTML2_7" hidden="1">1</definedName>
    <definedName name="HTML2_8" hidden="1">"31-Mar-97"</definedName>
    <definedName name="HTML2_9" hidden="1">"David Lang Wardle"</definedName>
    <definedName name="HTML3_1" hidden="1">"'[Residential Permits.xls]WWW-3'!$A$1:$I$88"</definedName>
    <definedName name="HTML3_10" hidden="1">""</definedName>
    <definedName name="HTML3_11" hidden="1">1</definedName>
    <definedName name="HTML3_12" hidden="1">"D:\Web Site\Transfer\temp\MyHTML3.htm"</definedName>
    <definedName name="HTML3_2" hidden="1">1</definedName>
    <definedName name="HTML3_3" hidden="1">"Residential Permits"</definedName>
    <definedName name="HTML3_4" hidden="1">"WWW-3"</definedName>
    <definedName name="HTML3_5" hidden="1">""</definedName>
    <definedName name="HTML3_6" hidden="1">1</definedName>
    <definedName name="HTML3_7" hidden="1">1</definedName>
    <definedName name="HTML3_8" hidden="1">"31-Mar-97"</definedName>
    <definedName name="HTML3_9" hidden="1">"David Lang Wardle"</definedName>
    <definedName name="HTMLCount" hidden="1">3</definedName>
    <definedName name="Macro2" localSheetId="3">'[1]#REF'!$A$1</definedName>
    <definedName name="Macro2">'[2]#REF'!$A$1</definedName>
    <definedName name="_xlnm.Print_Area" localSheetId="5">'Chart Data 2010'!$A$1:$N$80</definedName>
    <definedName name="_xlnm.Print_Titles" localSheetId="5">'Chart Data 2010'!$A:$A,'Chart Data 2010'!$1:$2</definedName>
    <definedName name="_xlnm.Print_Titles" localSheetId="3">'Data-MunFin'!$A:$A,'Data-MunFin'!$2:$2</definedName>
    <definedName name="_xlnm.Recorder" localSheetId="3">#REF!</definedName>
    <definedName name="_xlnm.Recorder">#REF!</definedName>
    <definedName name="solver_adj" localSheetId="3" hidden="1">#REF!</definedName>
    <definedName name="solver_adj" hidden="1">#REF!</definedName>
    <definedName name="solver_lhs1" localSheetId="3" hidden="1">#REF!</definedName>
    <definedName name="solver_lhs1" hidden="1">#REF!</definedName>
    <definedName name="solver_lhs2" localSheetId="3" hidden="1">#REF!</definedName>
    <definedName name="solver_lhs2" hidden="1">#REF!</definedName>
    <definedName name="solver_num" hidden="1">2</definedName>
    <definedName name="solver_oldobj" hidden="1">-243</definedName>
    <definedName name="solver_opt" localSheetId="3" hidden="1">#REF!</definedName>
    <definedName name="solver_opt" hidden="1">#REF!</definedName>
    <definedName name="solver_rel1" hidden="1">1</definedName>
    <definedName name="solver_rel2" hidden="1">3</definedName>
    <definedName name="solver_rhs1" hidden="1">1.1</definedName>
    <definedName name="solver_rhs2" hidden="1">0.99</definedName>
    <definedName name="solver_tmp" hidden="1">0.99</definedName>
    <definedName name="solver_typ" hidden="1">3</definedName>
    <definedName name="solver_val" hidden="1">0</definedName>
  </definedNames>
  <calcPr calcId="152511" iterate="1" iterateDelta="1.0000000000000001E-15"/>
</workbook>
</file>

<file path=xl/calcChain.xml><?xml version="1.0" encoding="utf-8"?>
<calcChain xmlns="http://schemas.openxmlformats.org/spreadsheetml/2006/main">
  <c r="X7" i="18" l="1"/>
  <c r="W7" i="18"/>
  <c r="Y7" i="18" s="1"/>
  <c r="U7" i="18"/>
  <c r="Z7" i="18" s="1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V7" i="18" l="1"/>
  <c r="AP45" i="15"/>
  <c r="X70" i="18" l="1"/>
  <c r="W70" i="18"/>
  <c r="U70" i="18"/>
  <c r="Z70" i="18" s="1"/>
  <c r="T70" i="18"/>
  <c r="S70" i="18"/>
  <c r="R70" i="18"/>
  <c r="Q70" i="18"/>
  <c r="P70" i="18"/>
  <c r="O70" i="18"/>
  <c r="N70" i="18"/>
  <c r="M70" i="18"/>
  <c r="L70" i="18"/>
  <c r="K70" i="18"/>
  <c r="J70" i="18"/>
  <c r="Y70" i="18" s="1"/>
  <c r="I70" i="18"/>
  <c r="H70" i="18"/>
  <c r="G70" i="18"/>
  <c r="F70" i="18"/>
  <c r="E70" i="18"/>
  <c r="D70" i="18"/>
  <c r="C70" i="18"/>
  <c r="B70" i="18"/>
  <c r="X69" i="18"/>
  <c r="W69" i="18"/>
  <c r="U69" i="18"/>
  <c r="Z69" i="18" s="1"/>
  <c r="T69" i="18"/>
  <c r="S69" i="18"/>
  <c r="R69" i="18"/>
  <c r="Q69" i="18"/>
  <c r="P69" i="18"/>
  <c r="O69" i="18"/>
  <c r="N69" i="18"/>
  <c r="M69" i="18"/>
  <c r="L69" i="18"/>
  <c r="K69" i="18"/>
  <c r="J69" i="18"/>
  <c r="Y69" i="18" s="1"/>
  <c r="I69" i="18"/>
  <c r="H69" i="18"/>
  <c r="G69" i="18"/>
  <c r="F69" i="18"/>
  <c r="E69" i="18"/>
  <c r="D69" i="18"/>
  <c r="C69" i="18"/>
  <c r="B69" i="18"/>
  <c r="X68" i="18"/>
  <c r="W68" i="18"/>
  <c r="U68" i="18"/>
  <c r="Z68" i="18" s="1"/>
  <c r="T68" i="18"/>
  <c r="S68" i="18"/>
  <c r="R68" i="18"/>
  <c r="Q68" i="18"/>
  <c r="P68" i="18"/>
  <c r="O68" i="18"/>
  <c r="N68" i="18"/>
  <c r="M68" i="18"/>
  <c r="L68" i="18"/>
  <c r="K68" i="18"/>
  <c r="J68" i="18"/>
  <c r="Y68" i="18" s="1"/>
  <c r="I68" i="18"/>
  <c r="H68" i="18"/>
  <c r="G68" i="18"/>
  <c r="F68" i="18"/>
  <c r="E68" i="18"/>
  <c r="D68" i="18"/>
  <c r="C68" i="18"/>
  <c r="B68" i="18"/>
  <c r="X67" i="18"/>
  <c r="W67" i="18"/>
  <c r="V67" i="18"/>
  <c r="U67" i="18"/>
  <c r="Z67" i="18" s="1"/>
  <c r="T67" i="18"/>
  <c r="S67" i="18"/>
  <c r="R67" i="18"/>
  <c r="Q67" i="18"/>
  <c r="P67" i="18"/>
  <c r="O67" i="18"/>
  <c r="N67" i="18"/>
  <c r="M67" i="18"/>
  <c r="L67" i="18"/>
  <c r="K67" i="18"/>
  <c r="J67" i="18"/>
  <c r="Y67" i="18" s="1"/>
  <c r="I67" i="18"/>
  <c r="H67" i="18"/>
  <c r="G67" i="18"/>
  <c r="F67" i="18"/>
  <c r="E67" i="18"/>
  <c r="D67" i="18"/>
  <c r="C67" i="18"/>
  <c r="B67" i="18"/>
  <c r="X66" i="18"/>
  <c r="W66" i="18"/>
  <c r="Y66" i="18" s="1"/>
  <c r="V66" i="18"/>
  <c r="U66" i="18"/>
  <c r="Z66" i="18" s="1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X65" i="18"/>
  <c r="Z65" i="18" s="1"/>
  <c r="W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V65" i="18" s="1"/>
  <c r="I65" i="18"/>
  <c r="H65" i="18"/>
  <c r="Y65" i="18" s="1"/>
  <c r="G65" i="18"/>
  <c r="F65" i="18"/>
  <c r="E65" i="18"/>
  <c r="D65" i="18"/>
  <c r="C65" i="18"/>
  <c r="B65" i="18"/>
  <c r="Y64" i="18"/>
  <c r="X64" i="18"/>
  <c r="W64" i="18"/>
  <c r="U64" i="18"/>
  <c r="T64" i="18"/>
  <c r="S64" i="18"/>
  <c r="R64" i="18"/>
  <c r="Q64" i="18"/>
  <c r="Z64" i="18" s="1"/>
  <c r="P64" i="18"/>
  <c r="O64" i="18"/>
  <c r="N64" i="18"/>
  <c r="M64" i="18"/>
  <c r="L64" i="18"/>
  <c r="K64" i="18"/>
  <c r="J64" i="18"/>
  <c r="V64" i="18" s="1"/>
  <c r="I64" i="18"/>
  <c r="H64" i="18"/>
  <c r="G64" i="18"/>
  <c r="F64" i="18"/>
  <c r="E64" i="18"/>
  <c r="D64" i="18"/>
  <c r="C64" i="18"/>
  <c r="B64" i="18"/>
  <c r="Z63" i="18"/>
  <c r="X63" i="18"/>
  <c r="W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Y63" i="18" s="1"/>
  <c r="I63" i="18"/>
  <c r="H63" i="18"/>
  <c r="G63" i="18"/>
  <c r="F63" i="18"/>
  <c r="E63" i="18"/>
  <c r="D63" i="18"/>
  <c r="C63" i="18"/>
  <c r="B63" i="18"/>
  <c r="X62" i="18"/>
  <c r="W62" i="18"/>
  <c r="U62" i="18"/>
  <c r="Z62" i="18" s="1"/>
  <c r="T62" i="18"/>
  <c r="S62" i="18"/>
  <c r="R62" i="18"/>
  <c r="Q62" i="18"/>
  <c r="P62" i="18"/>
  <c r="O62" i="18"/>
  <c r="N62" i="18"/>
  <c r="M62" i="18"/>
  <c r="L62" i="18"/>
  <c r="K62" i="18"/>
  <c r="J62" i="18"/>
  <c r="Y62" i="18" s="1"/>
  <c r="I62" i="18"/>
  <c r="H62" i="18"/>
  <c r="G62" i="18"/>
  <c r="F62" i="18"/>
  <c r="E62" i="18"/>
  <c r="D62" i="18"/>
  <c r="C62" i="18"/>
  <c r="B62" i="18"/>
  <c r="X61" i="18"/>
  <c r="W61" i="18"/>
  <c r="U61" i="18"/>
  <c r="Z61" i="18" s="1"/>
  <c r="T61" i="18"/>
  <c r="S61" i="18"/>
  <c r="R61" i="18"/>
  <c r="Q61" i="18"/>
  <c r="P61" i="18"/>
  <c r="O61" i="18"/>
  <c r="N61" i="18"/>
  <c r="M61" i="18"/>
  <c r="L61" i="18"/>
  <c r="K61" i="18"/>
  <c r="J61" i="18"/>
  <c r="Y61" i="18" s="1"/>
  <c r="I61" i="18"/>
  <c r="H61" i="18"/>
  <c r="G61" i="18"/>
  <c r="F61" i="18"/>
  <c r="E61" i="18"/>
  <c r="D61" i="18"/>
  <c r="C61" i="18"/>
  <c r="B61" i="18"/>
  <c r="X60" i="18"/>
  <c r="W60" i="18"/>
  <c r="U60" i="18"/>
  <c r="V60" i="18" s="1"/>
  <c r="T60" i="18"/>
  <c r="S60" i="18"/>
  <c r="R60" i="18"/>
  <c r="Q60" i="18"/>
  <c r="P60" i="18"/>
  <c r="O60" i="18"/>
  <c r="N60" i="18"/>
  <c r="M60" i="18"/>
  <c r="L60" i="18"/>
  <c r="K60" i="18"/>
  <c r="J60" i="18"/>
  <c r="Y60" i="18" s="1"/>
  <c r="I60" i="18"/>
  <c r="H60" i="18"/>
  <c r="G60" i="18"/>
  <c r="F60" i="18"/>
  <c r="E60" i="18"/>
  <c r="D60" i="18"/>
  <c r="C60" i="18"/>
  <c r="B60" i="18"/>
  <c r="X59" i="18"/>
  <c r="W59" i="18"/>
  <c r="V59" i="18"/>
  <c r="U59" i="18"/>
  <c r="Z59" i="18" s="1"/>
  <c r="T59" i="18"/>
  <c r="S59" i="18"/>
  <c r="R59" i="18"/>
  <c r="Q59" i="18"/>
  <c r="P59" i="18"/>
  <c r="O59" i="18"/>
  <c r="N59" i="18"/>
  <c r="M59" i="18"/>
  <c r="L59" i="18"/>
  <c r="K59" i="18"/>
  <c r="J59" i="18"/>
  <c r="Y59" i="18" s="1"/>
  <c r="I59" i="18"/>
  <c r="H59" i="18"/>
  <c r="G59" i="18"/>
  <c r="F59" i="18"/>
  <c r="E59" i="18"/>
  <c r="D59" i="18"/>
  <c r="C59" i="18"/>
  <c r="B59" i="18"/>
  <c r="X58" i="18"/>
  <c r="W58" i="18"/>
  <c r="Y58" i="18" s="1"/>
  <c r="V58" i="18"/>
  <c r="U58" i="18"/>
  <c r="Z58" i="18" s="1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X57" i="18"/>
  <c r="Z57" i="18" s="1"/>
  <c r="W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V57" i="18" s="1"/>
  <c r="I57" i="18"/>
  <c r="H57" i="18"/>
  <c r="Y57" i="18" s="1"/>
  <c r="G57" i="18"/>
  <c r="F57" i="18"/>
  <c r="E57" i="18"/>
  <c r="D57" i="18"/>
  <c r="C57" i="18"/>
  <c r="B57" i="18"/>
  <c r="Y56" i="18"/>
  <c r="X56" i="18"/>
  <c r="W56" i="18"/>
  <c r="U56" i="18"/>
  <c r="T56" i="18"/>
  <c r="S56" i="18"/>
  <c r="R56" i="18"/>
  <c r="Q56" i="18"/>
  <c r="Z56" i="18" s="1"/>
  <c r="P56" i="18"/>
  <c r="O56" i="18"/>
  <c r="N56" i="18"/>
  <c r="M56" i="18"/>
  <c r="L56" i="18"/>
  <c r="K56" i="18"/>
  <c r="J56" i="18"/>
  <c r="V56" i="18" s="1"/>
  <c r="I56" i="18"/>
  <c r="H56" i="18"/>
  <c r="G56" i="18"/>
  <c r="F56" i="18"/>
  <c r="E56" i="18"/>
  <c r="D56" i="18"/>
  <c r="C56" i="18"/>
  <c r="B56" i="18"/>
  <c r="Z55" i="18"/>
  <c r="X55" i="18"/>
  <c r="W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Y55" i="18" s="1"/>
  <c r="I55" i="18"/>
  <c r="H55" i="18"/>
  <c r="G55" i="18"/>
  <c r="F55" i="18"/>
  <c r="E55" i="18"/>
  <c r="D55" i="18"/>
  <c r="C55" i="18"/>
  <c r="B55" i="18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GC87" i="16"/>
  <c r="GB87" i="16"/>
  <c r="GA87" i="16"/>
  <c r="FZ87" i="16"/>
  <c r="FY87" i="16"/>
  <c r="FX87" i="16"/>
  <c r="FW87" i="16"/>
  <c r="FV87" i="16"/>
  <c r="FU87" i="16"/>
  <c r="FT87" i="16"/>
  <c r="FS87" i="16"/>
  <c r="FR87" i="16"/>
  <c r="FQ87" i="16"/>
  <c r="FP87" i="16"/>
  <c r="FO87" i="16"/>
  <c r="FN87" i="16"/>
  <c r="FM87" i="16"/>
  <c r="FL87" i="16"/>
  <c r="FK87" i="16"/>
  <c r="FJ87" i="16"/>
  <c r="FI87" i="16"/>
  <c r="FH87" i="16"/>
  <c r="FG87" i="16"/>
  <c r="FF87" i="16"/>
  <c r="FE87" i="16"/>
  <c r="FD87" i="16"/>
  <c r="FC87" i="16"/>
  <c r="FB87" i="16"/>
  <c r="FA87" i="16"/>
  <c r="EZ87" i="16"/>
  <c r="EY87" i="16"/>
  <c r="EX87" i="16"/>
  <c r="EW87" i="16"/>
  <c r="EV87" i="16"/>
  <c r="EU87" i="16"/>
  <c r="ET87" i="16"/>
  <c r="ES87" i="16"/>
  <c r="ER87" i="16"/>
  <c r="EQ87" i="16"/>
  <c r="EP87" i="16"/>
  <c r="EO87" i="16"/>
  <c r="EN87" i="16"/>
  <c r="EM87" i="16"/>
  <c r="EL87" i="16"/>
  <c r="EK87" i="16"/>
  <c r="EJ87" i="16"/>
  <c r="EI87" i="16"/>
  <c r="EH87" i="16"/>
  <c r="EG87" i="16"/>
  <c r="EF87" i="16"/>
  <c r="EE87" i="16"/>
  <c r="ED87" i="16"/>
  <c r="EC87" i="16"/>
  <c r="EB87" i="16"/>
  <c r="EA87" i="16"/>
  <c r="DZ87" i="16"/>
  <c r="DY87" i="16"/>
  <c r="DX87" i="16"/>
  <c r="DW87" i="16"/>
  <c r="DV87" i="16"/>
  <c r="DU87" i="16"/>
  <c r="DT87" i="16"/>
  <c r="DS87" i="16"/>
  <c r="DR87" i="16"/>
  <c r="DQ87" i="16"/>
  <c r="DP87" i="16"/>
  <c r="DO87" i="16"/>
  <c r="DN87" i="16"/>
  <c r="DM87" i="16"/>
  <c r="DL87" i="16"/>
  <c r="DK87" i="16"/>
  <c r="DJ87" i="16"/>
  <c r="DI87" i="16"/>
  <c r="DH87" i="16"/>
  <c r="DG87" i="16"/>
  <c r="DF87" i="16"/>
  <c r="DE87" i="16"/>
  <c r="DD87" i="16"/>
  <c r="DC87" i="16"/>
  <c r="DB87" i="16"/>
  <c r="DA87" i="16"/>
  <c r="CZ87" i="16"/>
  <c r="CY87" i="16"/>
  <c r="CX87" i="16"/>
  <c r="CW87" i="16"/>
  <c r="CV87" i="16"/>
  <c r="CU87" i="16"/>
  <c r="CT87" i="16"/>
  <c r="CS87" i="16"/>
  <c r="CR87" i="16"/>
  <c r="CQ87" i="16"/>
  <c r="CP87" i="16"/>
  <c r="CO87" i="16"/>
  <c r="CN87" i="16"/>
  <c r="CM87" i="16"/>
  <c r="CL87" i="16"/>
  <c r="CK87" i="16"/>
  <c r="CJ87" i="16"/>
  <c r="CI87" i="16"/>
  <c r="CH87" i="16"/>
  <c r="CG87" i="16"/>
  <c r="CF87" i="16"/>
  <c r="CE87" i="16"/>
  <c r="CD87" i="16"/>
  <c r="CC87" i="16"/>
  <c r="CB87" i="16"/>
  <c r="CA87" i="16"/>
  <c r="BZ87" i="16"/>
  <c r="BY87" i="16"/>
  <c r="BX87" i="16"/>
  <c r="BW87" i="16"/>
  <c r="BV87" i="16"/>
  <c r="BU87" i="16"/>
  <c r="BT87" i="16"/>
  <c r="BS87" i="16"/>
  <c r="BR87" i="16"/>
  <c r="BQ87" i="16"/>
  <c r="BP87" i="16"/>
  <c r="BO87" i="16"/>
  <c r="BN87" i="16"/>
  <c r="BM87" i="16"/>
  <c r="BL87" i="16"/>
  <c r="BK87" i="16"/>
  <c r="BJ87" i="16"/>
  <c r="BI87" i="16"/>
  <c r="BH87" i="16"/>
  <c r="BG87" i="16"/>
  <c r="BF87" i="16"/>
  <c r="BE87" i="16"/>
  <c r="BD87" i="16"/>
  <c r="BC87" i="16"/>
  <c r="BB87" i="16"/>
  <c r="BA87" i="16"/>
  <c r="AZ87" i="16"/>
  <c r="AY87" i="16"/>
  <c r="AX87" i="16"/>
  <c r="AW87" i="16"/>
  <c r="AV87" i="16"/>
  <c r="AU87" i="16"/>
  <c r="AT87" i="16"/>
  <c r="AS87" i="16"/>
  <c r="AR87" i="16"/>
  <c r="AQ87" i="16"/>
  <c r="AP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AA87" i="16"/>
  <c r="Z87" i="16"/>
  <c r="Y87" i="16"/>
  <c r="X87" i="16"/>
  <c r="W87" i="16"/>
  <c r="V87" i="16"/>
  <c r="U87" i="16"/>
  <c r="T87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GC86" i="16"/>
  <c r="GB86" i="16"/>
  <c r="GA86" i="16"/>
  <c r="FZ86" i="16"/>
  <c r="FY86" i="16"/>
  <c r="FX86" i="16"/>
  <c r="FW86" i="16"/>
  <c r="FV86" i="16"/>
  <c r="FU86" i="16"/>
  <c r="FT86" i="16"/>
  <c r="FS86" i="16"/>
  <c r="FR86" i="16"/>
  <c r="FQ86" i="16"/>
  <c r="FP86" i="16"/>
  <c r="FO86" i="16"/>
  <c r="FN86" i="16"/>
  <c r="FM86" i="16"/>
  <c r="FL86" i="16"/>
  <c r="FK86" i="16"/>
  <c r="FJ86" i="16"/>
  <c r="FI86" i="16"/>
  <c r="FH86" i="16"/>
  <c r="FG86" i="16"/>
  <c r="FF86" i="16"/>
  <c r="FE86" i="16"/>
  <c r="FD86" i="16"/>
  <c r="FC86" i="16"/>
  <c r="FB86" i="16"/>
  <c r="FA86" i="16"/>
  <c r="EZ86" i="16"/>
  <c r="EY86" i="16"/>
  <c r="EX86" i="16"/>
  <c r="EW86" i="16"/>
  <c r="EV86" i="16"/>
  <c r="EU86" i="16"/>
  <c r="ET86" i="16"/>
  <c r="ES86" i="16"/>
  <c r="ER86" i="16"/>
  <c r="EQ86" i="16"/>
  <c r="EP86" i="16"/>
  <c r="EO86" i="16"/>
  <c r="EN86" i="16"/>
  <c r="EM86" i="16"/>
  <c r="EL86" i="16"/>
  <c r="EK86" i="16"/>
  <c r="EJ86" i="16"/>
  <c r="EI86" i="16"/>
  <c r="EH86" i="16"/>
  <c r="EG86" i="16"/>
  <c r="EF86" i="16"/>
  <c r="EE86" i="16"/>
  <c r="ED86" i="16"/>
  <c r="EC86" i="16"/>
  <c r="EB86" i="16"/>
  <c r="EA86" i="16"/>
  <c r="DZ86" i="16"/>
  <c r="DY86" i="16"/>
  <c r="DX86" i="16"/>
  <c r="DW86" i="16"/>
  <c r="DV86" i="16"/>
  <c r="DU86" i="16"/>
  <c r="DT86" i="16"/>
  <c r="DS86" i="16"/>
  <c r="DR86" i="16"/>
  <c r="DQ86" i="16"/>
  <c r="DP86" i="16"/>
  <c r="DO86" i="16"/>
  <c r="DN86" i="16"/>
  <c r="DM86" i="16"/>
  <c r="DL86" i="16"/>
  <c r="DK86" i="16"/>
  <c r="DJ86" i="16"/>
  <c r="DI86" i="16"/>
  <c r="DH86" i="16"/>
  <c r="DG86" i="16"/>
  <c r="DF86" i="16"/>
  <c r="DE86" i="16"/>
  <c r="DD86" i="16"/>
  <c r="DC86" i="16"/>
  <c r="DB86" i="16"/>
  <c r="DA86" i="16"/>
  <c r="CZ86" i="16"/>
  <c r="CY86" i="16"/>
  <c r="CX86" i="16"/>
  <c r="CW86" i="16"/>
  <c r="CV86" i="16"/>
  <c r="CU86" i="16"/>
  <c r="CT86" i="16"/>
  <c r="CS86" i="16"/>
  <c r="CR86" i="16"/>
  <c r="CQ86" i="16"/>
  <c r="CP86" i="16"/>
  <c r="CO86" i="16"/>
  <c r="CN86" i="16"/>
  <c r="CM86" i="16"/>
  <c r="CL86" i="16"/>
  <c r="CK86" i="16"/>
  <c r="CJ86" i="16"/>
  <c r="CI86" i="16"/>
  <c r="CH86" i="16"/>
  <c r="CG86" i="16"/>
  <c r="CF86" i="16"/>
  <c r="CE86" i="16"/>
  <c r="CD86" i="16"/>
  <c r="CC86" i="16"/>
  <c r="CB86" i="16"/>
  <c r="CA86" i="16"/>
  <c r="BZ86" i="16"/>
  <c r="BY86" i="16"/>
  <c r="BX86" i="16"/>
  <c r="BW86" i="16"/>
  <c r="BV86" i="16"/>
  <c r="BU86" i="16"/>
  <c r="BT86" i="16"/>
  <c r="BS86" i="16"/>
  <c r="BR86" i="16"/>
  <c r="BQ86" i="16"/>
  <c r="BP86" i="16"/>
  <c r="BO86" i="16"/>
  <c r="BN86" i="16"/>
  <c r="BM86" i="16"/>
  <c r="BL86" i="16"/>
  <c r="BK86" i="16"/>
  <c r="BJ86" i="16"/>
  <c r="BI86" i="16"/>
  <c r="BH86" i="16"/>
  <c r="BG86" i="16"/>
  <c r="BF86" i="16"/>
  <c r="BE86" i="16"/>
  <c r="BD86" i="16"/>
  <c r="BC86" i="16"/>
  <c r="BB86" i="16"/>
  <c r="BA86" i="16"/>
  <c r="AZ86" i="16"/>
  <c r="AY86" i="16"/>
  <c r="AX86" i="16"/>
  <c r="AW86" i="16"/>
  <c r="AV86" i="16"/>
  <c r="AU86" i="16"/>
  <c r="AT86" i="16"/>
  <c r="AS86" i="16"/>
  <c r="AR86" i="16"/>
  <c r="AQ86" i="16"/>
  <c r="AP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AA86" i="16"/>
  <c r="Z86" i="16"/>
  <c r="Y86" i="16"/>
  <c r="X86" i="16"/>
  <c r="W86" i="16"/>
  <c r="V86" i="16"/>
  <c r="U86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GC85" i="16"/>
  <c r="GB85" i="16"/>
  <c r="GA85" i="16"/>
  <c r="FZ85" i="16"/>
  <c r="FY85" i="16"/>
  <c r="FX85" i="16"/>
  <c r="FW85" i="16"/>
  <c r="FV85" i="16"/>
  <c r="FU85" i="16"/>
  <c r="FT85" i="16"/>
  <c r="FS85" i="16"/>
  <c r="FR85" i="16"/>
  <c r="FQ85" i="16"/>
  <c r="FP85" i="16"/>
  <c r="FO85" i="16"/>
  <c r="FN85" i="16"/>
  <c r="FM85" i="16"/>
  <c r="FL85" i="16"/>
  <c r="FK85" i="16"/>
  <c r="FJ85" i="16"/>
  <c r="FI85" i="16"/>
  <c r="FH85" i="16"/>
  <c r="FG85" i="16"/>
  <c r="FF85" i="16"/>
  <c r="FE85" i="16"/>
  <c r="FD85" i="16"/>
  <c r="FC85" i="16"/>
  <c r="FB85" i="16"/>
  <c r="FA85" i="16"/>
  <c r="EZ85" i="16"/>
  <c r="EY85" i="16"/>
  <c r="EX85" i="16"/>
  <c r="EW85" i="16"/>
  <c r="EV85" i="16"/>
  <c r="EU85" i="16"/>
  <c r="ET85" i="16"/>
  <c r="ES85" i="16"/>
  <c r="ER85" i="16"/>
  <c r="EQ85" i="16"/>
  <c r="EP85" i="16"/>
  <c r="EO85" i="16"/>
  <c r="EN85" i="16"/>
  <c r="EM85" i="16"/>
  <c r="EL85" i="16"/>
  <c r="EK85" i="16"/>
  <c r="EJ85" i="16"/>
  <c r="EI85" i="16"/>
  <c r="EH85" i="16"/>
  <c r="EG85" i="16"/>
  <c r="EF85" i="16"/>
  <c r="EE85" i="16"/>
  <c r="ED85" i="16"/>
  <c r="EC85" i="16"/>
  <c r="EB85" i="16"/>
  <c r="EA85" i="16"/>
  <c r="DZ85" i="16"/>
  <c r="DY85" i="16"/>
  <c r="DX85" i="16"/>
  <c r="DW85" i="16"/>
  <c r="DV85" i="16"/>
  <c r="DU85" i="16"/>
  <c r="DT85" i="16"/>
  <c r="DS85" i="16"/>
  <c r="DR85" i="16"/>
  <c r="DQ85" i="16"/>
  <c r="DP85" i="16"/>
  <c r="DO85" i="16"/>
  <c r="DN85" i="16"/>
  <c r="DM85" i="16"/>
  <c r="DL85" i="16"/>
  <c r="DK85" i="16"/>
  <c r="DJ85" i="16"/>
  <c r="DI85" i="16"/>
  <c r="DH85" i="16"/>
  <c r="DG85" i="16"/>
  <c r="DF85" i="16"/>
  <c r="DE85" i="16"/>
  <c r="DD85" i="16"/>
  <c r="DC85" i="16"/>
  <c r="DB85" i="16"/>
  <c r="DA85" i="16"/>
  <c r="CZ85" i="16"/>
  <c r="CY85" i="16"/>
  <c r="CX85" i="16"/>
  <c r="CW85" i="16"/>
  <c r="CV85" i="16"/>
  <c r="CU85" i="16"/>
  <c r="CT85" i="16"/>
  <c r="CS85" i="16"/>
  <c r="CR85" i="16"/>
  <c r="CQ85" i="16"/>
  <c r="CP85" i="16"/>
  <c r="CO85" i="16"/>
  <c r="CN85" i="16"/>
  <c r="CM85" i="16"/>
  <c r="CL85" i="16"/>
  <c r="CK85" i="16"/>
  <c r="CJ85" i="16"/>
  <c r="CI85" i="16"/>
  <c r="CH85" i="16"/>
  <c r="CG85" i="16"/>
  <c r="CF85" i="16"/>
  <c r="CE85" i="16"/>
  <c r="CD85" i="16"/>
  <c r="CC85" i="16"/>
  <c r="CB85" i="16"/>
  <c r="CA85" i="16"/>
  <c r="BZ85" i="16"/>
  <c r="BY85" i="16"/>
  <c r="BX85" i="16"/>
  <c r="BW85" i="16"/>
  <c r="BV85" i="16"/>
  <c r="BU85" i="16"/>
  <c r="BT85" i="16"/>
  <c r="BS85" i="16"/>
  <c r="BR85" i="16"/>
  <c r="BQ85" i="16"/>
  <c r="BP85" i="16"/>
  <c r="BO85" i="16"/>
  <c r="BN85" i="16"/>
  <c r="BM85" i="16"/>
  <c r="BL85" i="16"/>
  <c r="BK85" i="16"/>
  <c r="BJ85" i="16"/>
  <c r="BI85" i="16"/>
  <c r="BH85" i="16"/>
  <c r="BG85" i="16"/>
  <c r="BF85" i="16"/>
  <c r="BE85" i="16"/>
  <c r="BD85" i="16"/>
  <c r="BC85" i="16"/>
  <c r="BB85" i="16"/>
  <c r="BA85" i="16"/>
  <c r="AZ85" i="16"/>
  <c r="AY85" i="16"/>
  <c r="AX85" i="16"/>
  <c r="AW85" i="16"/>
  <c r="AV85" i="16"/>
  <c r="AU85" i="16"/>
  <c r="AT85" i="16"/>
  <c r="AS85" i="16"/>
  <c r="AR85" i="16"/>
  <c r="AQ85" i="16"/>
  <c r="AP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B85" i="16"/>
  <c r="AA85" i="16"/>
  <c r="Z85" i="16"/>
  <c r="Y85" i="16"/>
  <c r="X85" i="16"/>
  <c r="W85" i="16"/>
  <c r="V85" i="16"/>
  <c r="U85" i="16"/>
  <c r="T85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GC84" i="16"/>
  <c r="GB84" i="16"/>
  <c r="GA84" i="16"/>
  <c r="FZ84" i="16"/>
  <c r="FY84" i="16"/>
  <c r="FX84" i="16"/>
  <c r="FW84" i="16"/>
  <c r="FV84" i="16"/>
  <c r="FU84" i="16"/>
  <c r="FT84" i="16"/>
  <c r="FS84" i="16"/>
  <c r="FR84" i="16"/>
  <c r="FQ84" i="16"/>
  <c r="FP84" i="16"/>
  <c r="FO84" i="16"/>
  <c r="FN84" i="16"/>
  <c r="FM84" i="16"/>
  <c r="FL84" i="16"/>
  <c r="FK84" i="16"/>
  <c r="FJ84" i="16"/>
  <c r="FI84" i="16"/>
  <c r="FH84" i="16"/>
  <c r="FG84" i="16"/>
  <c r="FF84" i="16"/>
  <c r="FE84" i="16"/>
  <c r="FD84" i="16"/>
  <c r="FC84" i="16"/>
  <c r="FB84" i="16"/>
  <c r="FA84" i="16"/>
  <c r="EZ84" i="16"/>
  <c r="EY84" i="16"/>
  <c r="EX84" i="16"/>
  <c r="EW84" i="16"/>
  <c r="EV84" i="16"/>
  <c r="EU84" i="16"/>
  <c r="ET84" i="16"/>
  <c r="ES84" i="16"/>
  <c r="ER84" i="16"/>
  <c r="EQ84" i="16"/>
  <c r="EP84" i="16"/>
  <c r="EO84" i="16"/>
  <c r="EN84" i="16"/>
  <c r="EM84" i="16"/>
  <c r="EL84" i="16"/>
  <c r="EK84" i="16"/>
  <c r="EJ84" i="16"/>
  <c r="EI84" i="16"/>
  <c r="EH84" i="16"/>
  <c r="EG84" i="16"/>
  <c r="EF84" i="16"/>
  <c r="EE84" i="16"/>
  <c r="ED84" i="16"/>
  <c r="EC84" i="16"/>
  <c r="EB84" i="16"/>
  <c r="EA84" i="16"/>
  <c r="DZ84" i="16"/>
  <c r="DY84" i="16"/>
  <c r="DX84" i="16"/>
  <c r="DW84" i="16"/>
  <c r="DV84" i="16"/>
  <c r="DU84" i="16"/>
  <c r="DT84" i="16"/>
  <c r="DS84" i="16"/>
  <c r="DR84" i="16"/>
  <c r="DQ84" i="16"/>
  <c r="DP84" i="16"/>
  <c r="DO84" i="16"/>
  <c r="DN84" i="16"/>
  <c r="DM84" i="16"/>
  <c r="DL84" i="16"/>
  <c r="DK84" i="16"/>
  <c r="DJ84" i="16"/>
  <c r="DI84" i="16"/>
  <c r="DH84" i="16"/>
  <c r="DG84" i="16"/>
  <c r="DF84" i="16"/>
  <c r="DE84" i="16"/>
  <c r="DD84" i="16"/>
  <c r="DC84" i="16"/>
  <c r="DB84" i="16"/>
  <c r="DA84" i="16"/>
  <c r="CZ84" i="16"/>
  <c r="CY84" i="16"/>
  <c r="CX84" i="16"/>
  <c r="CW84" i="16"/>
  <c r="CV84" i="16"/>
  <c r="CU84" i="16"/>
  <c r="CT84" i="16"/>
  <c r="CS84" i="16"/>
  <c r="CR84" i="16"/>
  <c r="CQ84" i="16"/>
  <c r="CP84" i="16"/>
  <c r="CO84" i="16"/>
  <c r="CN84" i="16"/>
  <c r="CM84" i="16"/>
  <c r="CL84" i="16"/>
  <c r="CK84" i="16"/>
  <c r="CJ84" i="16"/>
  <c r="CI84" i="16"/>
  <c r="CH84" i="16"/>
  <c r="CG84" i="16"/>
  <c r="CF84" i="16"/>
  <c r="CE84" i="16"/>
  <c r="CD84" i="16"/>
  <c r="CC84" i="16"/>
  <c r="CB84" i="16"/>
  <c r="CA84" i="16"/>
  <c r="BZ84" i="16"/>
  <c r="BY84" i="16"/>
  <c r="BX84" i="16"/>
  <c r="BW84" i="16"/>
  <c r="BV84" i="16"/>
  <c r="BU84" i="16"/>
  <c r="BT84" i="16"/>
  <c r="BS84" i="16"/>
  <c r="BR84" i="16"/>
  <c r="BQ84" i="16"/>
  <c r="BP84" i="16"/>
  <c r="BO84" i="16"/>
  <c r="BN84" i="16"/>
  <c r="BM84" i="16"/>
  <c r="BL84" i="16"/>
  <c r="BK84" i="16"/>
  <c r="BJ84" i="16"/>
  <c r="BI84" i="16"/>
  <c r="BH84" i="16"/>
  <c r="BG84" i="16"/>
  <c r="BF84" i="16"/>
  <c r="BE84" i="16"/>
  <c r="BD84" i="16"/>
  <c r="BC84" i="16"/>
  <c r="BB84" i="16"/>
  <c r="BA84" i="16"/>
  <c r="AZ84" i="16"/>
  <c r="AY84" i="16"/>
  <c r="AX84" i="16"/>
  <c r="AW84" i="16"/>
  <c r="AV84" i="16"/>
  <c r="AU84" i="16"/>
  <c r="AT84" i="16"/>
  <c r="AS84" i="16"/>
  <c r="AR84" i="16"/>
  <c r="AQ84" i="16"/>
  <c r="AP84" i="16"/>
  <c r="AO84" i="16"/>
  <c r="AN84" i="16"/>
  <c r="AM84" i="16"/>
  <c r="AL84" i="16"/>
  <c r="AK84" i="16"/>
  <c r="AJ84" i="16"/>
  <c r="AI84" i="16"/>
  <c r="AH84" i="16"/>
  <c r="AG84" i="16"/>
  <c r="AF84" i="16"/>
  <c r="AE84" i="16"/>
  <c r="AD84" i="16"/>
  <c r="AC84" i="16"/>
  <c r="AB84" i="16"/>
  <c r="AA84" i="16"/>
  <c r="Z84" i="16"/>
  <c r="Y84" i="16"/>
  <c r="X84" i="16"/>
  <c r="W84" i="16"/>
  <c r="V84" i="16"/>
  <c r="U84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GC83" i="16"/>
  <c r="GB83" i="16"/>
  <c r="GA83" i="16"/>
  <c r="FZ83" i="16"/>
  <c r="FY83" i="16"/>
  <c r="FX83" i="16"/>
  <c r="FW83" i="16"/>
  <c r="FV83" i="16"/>
  <c r="FU83" i="16"/>
  <c r="FT83" i="16"/>
  <c r="FS83" i="16"/>
  <c r="FR83" i="16"/>
  <c r="FQ83" i="16"/>
  <c r="FP83" i="16"/>
  <c r="FO83" i="16"/>
  <c r="FN83" i="16"/>
  <c r="FM83" i="16"/>
  <c r="FL83" i="16"/>
  <c r="FK83" i="16"/>
  <c r="FJ83" i="16"/>
  <c r="FI83" i="16"/>
  <c r="FH83" i="16"/>
  <c r="FG83" i="16"/>
  <c r="FF83" i="16"/>
  <c r="FE83" i="16"/>
  <c r="FD83" i="16"/>
  <c r="FC83" i="16"/>
  <c r="FB83" i="16"/>
  <c r="FA83" i="16"/>
  <c r="EZ83" i="16"/>
  <c r="EY83" i="16"/>
  <c r="EX83" i="16"/>
  <c r="EW83" i="16"/>
  <c r="EV83" i="16"/>
  <c r="EU83" i="16"/>
  <c r="ET83" i="16"/>
  <c r="ES83" i="16"/>
  <c r="ER83" i="16"/>
  <c r="EQ83" i="16"/>
  <c r="EP83" i="16"/>
  <c r="EO83" i="16"/>
  <c r="EN83" i="16"/>
  <c r="EM83" i="16"/>
  <c r="EL83" i="16"/>
  <c r="EK83" i="16"/>
  <c r="EJ83" i="16"/>
  <c r="EI83" i="16"/>
  <c r="EH83" i="16"/>
  <c r="EG83" i="16"/>
  <c r="EF83" i="16"/>
  <c r="EE83" i="16"/>
  <c r="ED83" i="16"/>
  <c r="EC83" i="16"/>
  <c r="EB83" i="16"/>
  <c r="EA83" i="16"/>
  <c r="DZ83" i="16"/>
  <c r="DY83" i="16"/>
  <c r="DX83" i="16"/>
  <c r="DW83" i="16"/>
  <c r="DV83" i="16"/>
  <c r="DU83" i="16"/>
  <c r="DT83" i="16"/>
  <c r="DS83" i="16"/>
  <c r="DR83" i="16"/>
  <c r="DQ83" i="16"/>
  <c r="DP83" i="16"/>
  <c r="DO83" i="16"/>
  <c r="DN83" i="16"/>
  <c r="DM83" i="16"/>
  <c r="DL83" i="16"/>
  <c r="DK83" i="16"/>
  <c r="DJ83" i="16"/>
  <c r="DI83" i="16"/>
  <c r="DH83" i="16"/>
  <c r="DG83" i="16"/>
  <c r="DF83" i="16"/>
  <c r="DE83" i="16"/>
  <c r="DD83" i="16"/>
  <c r="DC83" i="16"/>
  <c r="DB83" i="16"/>
  <c r="DA83" i="16"/>
  <c r="CZ83" i="16"/>
  <c r="CY83" i="16"/>
  <c r="CX83" i="16"/>
  <c r="CW83" i="16"/>
  <c r="CV83" i="16"/>
  <c r="CU83" i="16"/>
  <c r="CT83" i="16"/>
  <c r="CS83" i="16"/>
  <c r="CR83" i="16"/>
  <c r="CQ83" i="16"/>
  <c r="CP83" i="16"/>
  <c r="CO83" i="16"/>
  <c r="CN83" i="16"/>
  <c r="CM83" i="16"/>
  <c r="CL83" i="16"/>
  <c r="CK83" i="16"/>
  <c r="CJ83" i="16"/>
  <c r="CI83" i="16"/>
  <c r="CH83" i="16"/>
  <c r="CG83" i="16"/>
  <c r="CF83" i="16"/>
  <c r="CE83" i="16"/>
  <c r="CD83" i="16"/>
  <c r="CC83" i="16"/>
  <c r="CB83" i="16"/>
  <c r="CA83" i="16"/>
  <c r="BZ83" i="16"/>
  <c r="BY83" i="16"/>
  <c r="BX83" i="16"/>
  <c r="BW83" i="16"/>
  <c r="BV83" i="16"/>
  <c r="BU83" i="16"/>
  <c r="BT83" i="16"/>
  <c r="BS83" i="16"/>
  <c r="BR83" i="16"/>
  <c r="BQ83" i="16"/>
  <c r="BP83" i="16"/>
  <c r="BO83" i="16"/>
  <c r="BN83" i="16"/>
  <c r="BM83" i="16"/>
  <c r="BL83" i="16"/>
  <c r="BK83" i="16"/>
  <c r="BJ83" i="16"/>
  <c r="BI83" i="16"/>
  <c r="BH83" i="16"/>
  <c r="BG83" i="16"/>
  <c r="BF83" i="16"/>
  <c r="BE83" i="16"/>
  <c r="BD83" i="16"/>
  <c r="BC83" i="16"/>
  <c r="BB83" i="16"/>
  <c r="BA83" i="16"/>
  <c r="AZ83" i="16"/>
  <c r="AY83" i="16"/>
  <c r="AX83" i="16"/>
  <c r="AW83" i="16"/>
  <c r="AV83" i="16"/>
  <c r="AU83" i="16"/>
  <c r="AT83" i="16"/>
  <c r="AS83" i="16"/>
  <c r="AR83" i="16"/>
  <c r="AQ83" i="16"/>
  <c r="AP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B83" i="16"/>
  <c r="AA83" i="16"/>
  <c r="Z83" i="16"/>
  <c r="Y83" i="16"/>
  <c r="X83" i="16"/>
  <c r="W83" i="16"/>
  <c r="V83" i="16"/>
  <c r="U83" i="16"/>
  <c r="T83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GC82" i="16"/>
  <c r="GB82" i="16"/>
  <c r="GA82" i="16"/>
  <c r="FZ82" i="16"/>
  <c r="FY82" i="16"/>
  <c r="FX82" i="16"/>
  <c r="FW82" i="16"/>
  <c r="FV82" i="16"/>
  <c r="FU82" i="16"/>
  <c r="FT82" i="16"/>
  <c r="FS82" i="16"/>
  <c r="FR82" i="16"/>
  <c r="FQ82" i="16"/>
  <c r="FP82" i="16"/>
  <c r="FO82" i="16"/>
  <c r="FN82" i="16"/>
  <c r="FM82" i="16"/>
  <c r="FL82" i="16"/>
  <c r="FK82" i="16"/>
  <c r="FJ82" i="16"/>
  <c r="FI82" i="16"/>
  <c r="FH82" i="16"/>
  <c r="FG82" i="16"/>
  <c r="FF82" i="16"/>
  <c r="FE82" i="16"/>
  <c r="FD82" i="16"/>
  <c r="FC82" i="16"/>
  <c r="FB82" i="16"/>
  <c r="FA82" i="16"/>
  <c r="EZ82" i="16"/>
  <c r="EY82" i="16"/>
  <c r="EX82" i="16"/>
  <c r="EW82" i="16"/>
  <c r="EV82" i="16"/>
  <c r="EU82" i="16"/>
  <c r="ET82" i="16"/>
  <c r="ES82" i="16"/>
  <c r="ER82" i="16"/>
  <c r="EQ82" i="16"/>
  <c r="EP82" i="16"/>
  <c r="EO82" i="16"/>
  <c r="EN82" i="16"/>
  <c r="EM82" i="16"/>
  <c r="EL82" i="16"/>
  <c r="EK82" i="16"/>
  <c r="EJ82" i="16"/>
  <c r="EI82" i="16"/>
  <c r="EH82" i="16"/>
  <c r="EG82" i="16"/>
  <c r="EF82" i="16"/>
  <c r="EE82" i="16"/>
  <c r="ED82" i="16"/>
  <c r="EC82" i="16"/>
  <c r="EB82" i="16"/>
  <c r="EA82" i="16"/>
  <c r="DZ82" i="16"/>
  <c r="DY82" i="16"/>
  <c r="DX82" i="16"/>
  <c r="DW82" i="16"/>
  <c r="DV82" i="16"/>
  <c r="DU82" i="16"/>
  <c r="DT82" i="16"/>
  <c r="DS82" i="16"/>
  <c r="DR82" i="16"/>
  <c r="DQ82" i="16"/>
  <c r="DP82" i="16"/>
  <c r="DO82" i="16"/>
  <c r="DN82" i="16"/>
  <c r="DM82" i="16"/>
  <c r="DL82" i="16"/>
  <c r="DK82" i="16"/>
  <c r="DJ82" i="16"/>
  <c r="DI82" i="16"/>
  <c r="DH82" i="16"/>
  <c r="DG82" i="16"/>
  <c r="DF82" i="16"/>
  <c r="DE82" i="16"/>
  <c r="DD82" i="16"/>
  <c r="DC82" i="16"/>
  <c r="DB82" i="16"/>
  <c r="DA82" i="16"/>
  <c r="CZ82" i="16"/>
  <c r="CY82" i="16"/>
  <c r="CX82" i="16"/>
  <c r="CW82" i="16"/>
  <c r="CV82" i="16"/>
  <c r="CU82" i="16"/>
  <c r="CT82" i="16"/>
  <c r="CS82" i="16"/>
  <c r="CR82" i="16"/>
  <c r="CQ82" i="16"/>
  <c r="CP82" i="16"/>
  <c r="CO82" i="16"/>
  <c r="CN82" i="16"/>
  <c r="CM82" i="16"/>
  <c r="CL82" i="16"/>
  <c r="CK82" i="16"/>
  <c r="CJ82" i="16"/>
  <c r="CI82" i="16"/>
  <c r="CH82" i="16"/>
  <c r="CG82" i="16"/>
  <c r="CF82" i="16"/>
  <c r="CE82" i="16"/>
  <c r="CD82" i="16"/>
  <c r="CC82" i="16"/>
  <c r="CB82" i="16"/>
  <c r="CA82" i="16"/>
  <c r="BZ82" i="16"/>
  <c r="BY82" i="16"/>
  <c r="BX82" i="16"/>
  <c r="BW82" i="16"/>
  <c r="BV82" i="16"/>
  <c r="BU82" i="16"/>
  <c r="BT82" i="16"/>
  <c r="BS82" i="16"/>
  <c r="BR82" i="16"/>
  <c r="BQ82" i="16"/>
  <c r="BP82" i="16"/>
  <c r="BO82" i="16"/>
  <c r="BN82" i="16"/>
  <c r="BM82" i="16"/>
  <c r="BL82" i="16"/>
  <c r="BK82" i="16"/>
  <c r="BJ82" i="16"/>
  <c r="BI82" i="16"/>
  <c r="BH82" i="16"/>
  <c r="BG82" i="16"/>
  <c r="BF82" i="16"/>
  <c r="BE82" i="16"/>
  <c r="BD82" i="16"/>
  <c r="BC82" i="16"/>
  <c r="BB82" i="16"/>
  <c r="BA82" i="16"/>
  <c r="AZ82" i="16"/>
  <c r="AY82" i="16"/>
  <c r="AX82" i="16"/>
  <c r="AW82" i="16"/>
  <c r="AV82" i="16"/>
  <c r="AU82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U82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GC81" i="16"/>
  <c r="GB81" i="16"/>
  <c r="GA81" i="16"/>
  <c r="FZ81" i="16"/>
  <c r="FY81" i="16"/>
  <c r="FX81" i="16"/>
  <c r="FW81" i="16"/>
  <c r="FV81" i="16"/>
  <c r="FU81" i="16"/>
  <c r="FT81" i="16"/>
  <c r="FS81" i="16"/>
  <c r="FR81" i="16"/>
  <c r="FQ81" i="16"/>
  <c r="FP81" i="16"/>
  <c r="FO81" i="16"/>
  <c r="FN81" i="16"/>
  <c r="FM81" i="16"/>
  <c r="FL81" i="16"/>
  <c r="FK81" i="16"/>
  <c r="FJ81" i="16"/>
  <c r="FI81" i="16"/>
  <c r="FH81" i="16"/>
  <c r="FG81" i="16"/>
  <c r="FF81" i="16"/>
  <c r="FE81" i="16"/>
  <c r="FD81" i="16"/>
  <c r="FC81" i="16"/>
  <c r="FB81" i="16"/>
  <c r="FA81" i="16"/>
  <c r="EZ81" i="16"/>
  <c r="EY81" i="16"/>
  <c r="EX81" i="16"/>
  <c r="EW81" i="16"/>
  <c r="EV81" i="16"/>
  <c r="EU81" i="16"/>
  <c r="ET81" i="16"/>
  <c r="ES81" i="16"/>
  <c r="ER81" i="16"/>
  <c r="EQ81" i="16"/>
  <c r="EP81" i="16"/>
  <c r="EO81" i="16"/>
  <c r="EN81" i="16"/>
  <c r="EM81" i="16"/>
  <c r="EL81" i="16"/>
  <c r="EK81" i="16"/>
  <c r="EJ81" i="16"/>
  <c r="EI81" i="16"/>
  <c r="EH81" i="16"/>
  <c r="EG81" i="16"/>
  <c r="EF81" i="16"/>
  <c r="EE81" i="16"/>
  <c r="ED81" i="16"/>
  <c r="EC81" i="16"/>
  <c r="EB81" i="16"/>
  <c r="EA81" i="16"/>
  <c r="DZ81" i="16"/>
  <c r="DY81" i="16"/>
  <c r="DX81" i="16"/>
  <c r="DW81" i="16"/>
  <c r="DV81" i="16"/>
  <c r="DU81" i="16"/>
  <c r="DT81" i="16"/>
  <c r="DS81" i="16"/>
  <c r="DR81" i="16"/>
  <c r="DQ81" i="16"/>
  <c r="DP81" i="16"/>
  <c r="DO81" i="16"/>
  <c r="DN81" i="16"/>
  <c r="DM81" i="16"/>
  <c r="DL81" i="16"/>
  <c r="DK81" i="16"/>
  <c r="DJ81" i="16"/>
  <c r="DI81" i="16"/>
  <c r="DH81" i="16"/>
  <c r="DG81" i="16"/>
  <c r="DF81" i="16"/>
  <c r="DE81" i="16"/>
  <c r="DD81" i="16"/>
  <c r="DC81" i="16"/>
  <c r="DB81" i="16"/>
  <c r="DA81" i="16"/>
  <c r="CZ81" i="16"/>
  <c r="CY81" i="16"/>
  <c r="CX81" i="16"/>
  <c r="CW81" i="16"/>
  <c r="CV81" i="16"/>
  <c r="CU81" i="16"/>
  <c r="CT81" i="16"/>
  <c r="CS81" i="16"/>
  <c r="CR81" i="16"/>
  <c r="CQ81" i="16"/>
  <c r="CP81" i="16"/>
  <c r="CO81" i="16"/>
  <c r="CN81" i="16"/>
  <c r="CM81" i="16"/>
  <c r="CL81" i="16"/>
  <c r="CK81" i="16"/>
  <c r="CJ81" i="16"/>
  <c r="CI81" i="16"/>
  <c r="CH81" i="16"/>
  <c r="CG81" i="16"/>
  <c r="CF81" i="16"/>
  <c r="CE81" i="16"/>
  <c r="CD81" i="16"/>
  <c r="CC81" i="16"/>
  <c r="CB81" i="16"/>
  <c r="CA81" i="16"/>
  <c r="BZ81" i="16"/>
  <c r="BY81" i="16"/>
  <c r="BX81" i="16"/>
  <c r="BW81" i="16"/>
  <c r="BV81" i="16"/>
  <c r="BU81" i="16"/>
  <c r="BT81" i="16"/>
  <c r="BS81" i="16"/>
  <c r="BR81" i="16"/>
  <c r="BQ81" i="16"/>
  <c r="BP81" i="16"/>
  <c r="BO81" i="16"/>
  <c r="BN81" i="16"/>
  <c r="BM81" i="16"/>
  <c r="BL81" i="16"/>
  <c r="BK81" i="16"/>
  <c r="BJ81" i="16"/>
  <c r="BI81" i="16"/>
  <c r="BH81" i="16"/>
  <c r="BG81" i="16"/>
  <c r="BF81" i="16"/>
  <c r="BE81" i="16"/>
  <c r="BD81" i="16"/>
  <c r="BC81" i="16"/>
  <c r="BB81" i="16"/>
  <c r="BA81" i="16"/>
  <c r="AZ81" i="16"/>
  <c r="AY81" i="16"/>
  <c r="AX81" i="16"/>
  <c r="AW81" i="16"/>
  <c r="AV81" i="16"/>
  <c r="AU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T81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GC80" i="16"/>
  <c r="GB80" i="16"/>
  <c r="GA80" i="16"/>
  <c r="FZ80" i="16"/>
  <c r="FY80" i="16"/>
  <c r="FX80" i="16"/>
  <c r="FW80" i="16"/>
  <c r="FV80" i="16"/>
  <c r="FU80" i="16"/>
  <c r="FT80" i="16"/>
  <c r="FS80" i="16"/>
  <c r="FR80" i="16"/>
  <c r="FQ80" i="16"/>
  <c r="FP80" i="16"/>
  <c r="FO80" i="16"/>
  <c r="FN80" i="16"/>
  <c r="FM80" i="16"/>
  <c r="FL80" i="16"/>
  <c r="FK80" i="16"/>
  <c r="FJ80" i="16"/>
  <c r="FI80" i="16"/>
  <c r="FH80" i="16"/>
  <c r="FG80" i="16"/>
  <c r="FF80" i="16"/>
  <c r="FE80" i="16"/>
  <c r="FD80" i="16"/>
  <c r="FC80" i="16"/>
  <c r="FB80" i="16"/>
  <c r="FA80" i="16"/>
  <c r="EZ80" i="16"/>
  <c r="EY80" i="16"/>
  <c r="EX80" i="16"/>
  <c r="EW80" i="16"/>
  <c r="EV80" i="16"/>
  <c r="EU80" i="16"/>
  <c r="ET80" i="16"/>
  <c r="ES80" i="16"/>
  <c r="ER80" i="16"/>
  <c r="EQ80" i="16"/>
  <c r="EP80" i="16"/>
  <c r="EO80" i="16"/>
  <c r="EN80" i="16"/>
  <c r="EM80" i="16"/>
  <c r="EL80" i="16"/>
  <c r="EK80" i="16"/>
  <c r="EJ80" i="16"/>
  <c r="EI80" i="16"/>
  <c r="EH80" i="16"/>
  <c r="EG80" i="16"/>
  <c r="EF80" i="16"/>
  <c r="EE80" i="16"/>
  <c r="ED80" i="16"/>
  <c r="EC80" i="16"/>
  <c r="EB80" i="16"/>
  <c r="EA80" i="16"/>
  <c r="DZ80" i="16"/>
  <c r="DY80" i="16"/>
  <c r="DX80" i="16"/>
  <c r="DW80" i="16"/>
  <c r="DV80" i="16"/>
  <c r="DU80" i="16"/>
  <c r="DT80" i="16"/>
  <c r="DS80" i="16"/>
  <c r="DR80" i="16"/>
  <c r="DQ80" i="16"/>
  <c r="DP80" i="16"/>
  <c r="DO80" i="16"/>
  <c r="DN80" i="16"/>
  <c r="DM80" i="16"/>
  <c r="DL80" i="16"/>
  <c r="DK80" i="16"/>
  <c r="DJ80" i="16"/>
  <c r="DI80" i="16"/>
  <c r="DH80" i="16"/>
  <c r="DG80" i="16"/>
  <c r="DF80" i="16"/>
  <c r="DE80" i="16"/>
  <c r="DD80" i="16"/>
  <c r="DC80" i="16"/>
  <c r="DB80" i="16"/>
  <c r="DA80" i="16"/>
  <c r="CZ80" i="16"/>
  <c r="CY80" i="16"/>
  <c r="CX80" i="16"/>
  <c r="CW80" i="16"/>
  <c r="CV80" i="16"/>
  <c r="CU80" i="16"/>
  <c r="CT80" i="16"/>
  <c r="CS80" i="16"/>
  <c r="CR80" i="16"/>
  <c r="CQ80" i="16"/>
  <c r="CP80" i="16"/>
  <c r="CO80" i="16"/>
  <c r="CN80" i="16"/>
  <c r="CM80" i="16"/>
  <c r="CL80" i="16"/>
  <c r="CK80" i="16"/>
  <c r="CJ80" i="16"/>
  <c r="CI80" i="16"/>
  <c r="CH80" i="16"/>
  <c r="CG80" i="16"/>
  <c r="CF80" i="16"/>
  <c r="CE80" i="16"/>
  <c r="CD80" i="16"/>
  <c r="CC80" i="16"/>
  <c r="CB80" i="16"/>
  <c r="CA80" i="16"/>
  <c r="BZ80" i="16"/>
  <c r="BY80" i="16"/>
  <c r="BX80" i="16"/>
  <c r="BW80" i="16"/>
  <c r="BV80" i="16"/>
  <c r="BU80" i="16"/>
  <c r="BT80" i="16"/>
  <c r="BS80" i="16"/>
  <c r="BR80" i="16"/>
  <c r="BQ80" i="16"/>
  <c r="BP80" i="16"/>
  <c r="BO80" i="16"/>
  <c r="BN80" i="16"/>
  <c r="BM80" i="16"/>
  <c r="BL80" i="16"/>
  <c r="BK80" i="16"/>
  <c r="BJ80" i="16"/>
  <c r="BI80" i="16"/>
  <c r="BH80" i="16"/>
  <c r="BG80" i="16"/>
  <c r="BF80" i="16"/>
  <c r="BE80" i="16"/>
  <c r="BD80" i="16"/>
  <c r="BC80" i="16"/>
  <c r="BB80" i="16"/>
  <c r="BA80" i="16"/>
  <c r="AZ80" i="16"/>
  <c r="AY80" i="16"/>
  <c r="AX80" i="16"/>
  <c r="AW80" i="16"/>
  <c r="AV80" i="16"/>
  <c r="AU80" i="16"/>
  <c r="AT80" i="16"/>
  <c r="AS80" i="16"/>
  <c r="AR80" i="16"/>
  <c r="AQ80" i="16"/>
  <c r="AP80" i="16"/>
  <c r="AO80" i="16"/>
  <c r="AN80" i="16"/>
  <c r="AM80" i="16"/>
  <c r="AL80" i="16"/>
  <c r="AK80" i="16"/>
  <c r="AJ80" i="16"/>
  <c r="AI80" i="16"/>
  <c r="AH80" i="16"/>
  <c r="AG80" i="16"/>
  <c r="AF80" i="16"/>
  <c r="AE80" i="16"/>
  <c r="AD80" i="16"/>
  <c r="AC80" i="16"/>
  <c r="AB80" i="16"/>
  <c r="AA80" i="16"/>
  <c r="Z80" i="16"/>
  <c r="Y80" i="16"/>
  <c r="X80" i="16"/>
  <c r="W80" i="16"/>
  <c r="V80" i="16"/>
  <c r="U80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GC79" i="16"/>
  <c r="GB79" i="16"/>
  <c r="GA79" i="16"/>
  <c r="FZ79" i="16"/>
  <c r="FY79" i="16"/>
  <c r="FX79" i="16"/>
  <c r="FW79" i="16"/>
  <c r="FV79" i="16"/>
  <c r="FU79" i="16"/>
  <c r="FT79" i="16"/>
  <c r="FS79" i="16"/>
  <c r="FR79" i="16"/>
  <c r="FQ79" i="16"/>
  <c r="FP79" i="16"/>
  <c r="FO79" i="16"/>
  <c r="FN79" i="16"/>
  <c r="FM79" i="16"/>
  <c r="FL79" i="16"/>
  <c r="FK79" i="16"/>
  <c r="FJ79" i="16"/>
  <c r="FI79" i="16"/>
  <c r="FH79" i="16"/>
  <c r="FG79" i="16"/>
  <c r="FF79" i="16"/>
  <c r="FE79" i="16"/>
  <c r="FD79" i="16"/>
  <c r="FC79" i="16"/>
  <c r="FB79" i="16"/>
  <c r="FA79" i="16"/>
  <c r="EZ79" i="16"/>
  <c r="EY79" i="16"/>
  <c r="EX79" i="16"/>
  <c r="EW79" i="16"/>
  <c r="EV79" i="16"/>
  <c r="EU79" i="16"/>
  <c r="ET79" i="16"/>
  <c r="ES79" i="16"/>
  <c r="ER79" i="16"/>
  <c r="EQ79" i="16"/>
  <c r="EP79" i="16"/>
  <c r="EO79" i="16"/>
  <c r="EN79" i="16"/>
  <c r="EM79" i="16"/>
  <c r="EL79" i="16"/>
  <c r="EK79" i="16"/>
  <c r="EJ79" i="16"/>
  <c r="EI79" i="16"/>
  <c r="EH79" i="16"/>
  <c r="EG79" i="16"/>
  <c r="EF79" i="16"/>
  <c r="EE79" i="16"/>
  <c r="ED79" i="16"/>
  <c r="EC79" i="16"/>
  <c r="EB79" i="16"/>
  <c r="EA79" i="16"/>
  <c r="DZ79" i="16"/>
  <c r="DY79" i="16"/>
  <c r="DX79" i="16"/>
  <c r="DW79" i="16"/>
  <c r="DV79" i="16"/>
  <c r="DU79" i="16"/>
  <c r="DT79" i="16"/>
  <c r="DS79" i="16"/>
  <c r="DR79" i="16"/>
  <c r="DQ79" i="16"/>
  <c r="DP79" i="16"/>
  <c r="DO79" i="16"/>
  <c r="DN79" i="16"/>
  <c r="DM79" i="16"/>
  <c r="DL79" i="16"/>
  <c r="DK79" i="16"/>
  <c r="DJ79" i="16"/>
  <c r="DI79" i="16"/>
  <c r="DH79" i="16"/>
  <c r="DG79" i="16"/>
  <c r="DF79" i="16"/>
  <c r="DE79" i="16"/>
  <c r="DD79" i="16"/>
  <c r="DC79" i="16"/>
  <c r="DB79" i="16"/>
  <c r="DA79" i="16"/>
  <c r="CZ79" i="16"/>
  <c r="CY79" i="16"/>
  <c r="CX79" i="16"/>
  <c r="CW79" i="16"/>
  <c r="CV79" i="16"/>
  <c r="CU79" i="16"/>
  <c r="CT79" i="16"/>
  <c r="CS79" i="16"/>
  <c r="CR79" i="16"/>
  <c r="CQ79" i="16"/>
  <c r="CP79" i="16"/>
  <c r="CO79" i="16"/>
  <c r="CN79" i="16"/>
  <c r="CM79" i="16"/>
  <c r="CL79" i="16"/>
  <c r="CK79" i="16"/>
  <c r="CJ79" i="16"/>
  <c r="CI79" i="16"/>
  <c r="CH79" i="16"/>
  <c r="CG79" i="16"/>
  <c r="CF79" i="16"/>
  <c r="CE79" i="16"/>
  <c r="CD79" i="16"/>
  <c r="CC79" i="16"/>
  <c r="CB79" i="16"/>
  <c r="CA79" i="16"/>
  <c r="BZ79" i="16"/>
  <c r="BY79" i="16"/>
  <c r="BX79" i="16"/>
  <c r="BW79" i="16"/>
  <c r="BV79" i="16"/>
  <c r="BU79" i="16"/>
  <c r="BT79" i="16"/>
  <c r="BS79" i="16"/>
  <c r="BR79" i="16"/>
  <c r="BQ79" i="16"/>
  <c r="BP79" i="16"/>
  <c r="BO79" i="16"/>
  <c r="BN79" i="16"/>
  <c r="BM79" i="16"/>
  <c r="BL79" i="16"/>
  <c r="BK79" i="16"/>
  <c r="BJ79" i="16"/>
  <c r="BI79" i="16"/>
  <c r="BH79" i="16"/>
  <c r="BG79" i="16"/>
  <c r="BF79" i="16"/>
  <c r="BE79" i="16"/>
  <c r="BD79" i="16"/>
  <c r="BC79" i="16"/>
  <c r="BB79" i="16"/>
  <c r="BA79" i="16"/>
  <c r="AZ79" i="16"/>
  <c r="AY79" i="16"/>
  <c r="AX79" i="16"/>
  <c r="AW79" i="16"/>
  <c r="AV79" i="16"/>
  <c r="AU79" i="16"/>
  <c r="AT79" i="16"/>
  <c r="AS79" i="16"/>
  <c r="AR79" i="16"/>
  <c r="AQ79" i="16"/>
  <c r="AP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B79" i="16"/>
  <c r="AA79" i="16"/>
  <c r="Z79" i="16"/>
  <c r="Y79" i="16"/>
  <c r="X79" i="16"/>
  <c r="W79" i="16"/>
  <c r="V79" i="16"/>
  <c r="U79" i="16"/>
  <c r="T79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GC78" i="16"/>
  <c r="GB78" i="16"/>
  <c r="GA78" i="16"/>
  <c r="FZ78" i="16"/>
  <c r="FY78" i="16"/>
  <c r="FX78" i="16"/>
  <c r="FW78" i="16"/>
  <c r="FV78" i="16"/>
  <c r="FU78" i="16"/>
  <c r="FT78" i="16"/>
  <c r="FS78" i="16"/>
  <c r="FR78" i="16"/>
  <c r="FQ78" i="16"/>
  <c r="FP78" i="16"/>
  <c r="FO78" i="16"/>
  <c r="FN78" i="16"/>
  <c r="FM78" i="16"/>
  <c r="FL78" i="16"/>
  <c r="FK78" i="16"/>
  <c r="FJ78" i="16"/>
  <c r="FI78" i="16"/>
  <c r="FH78" i="16"/>
  <c r="FG78" i="16"/>
  <c r="FF78" i="16"/>
  <c r="FE78" i="16"/>
  <c r="FD78" i="16"/>
  <c r="FC78" i="16"/>
  <c r="FB78" i="16"/>
  <c r="FA78" i="16"/>
  <c r="EZ78" i="16"/>
  <c r="EY78" i="16"/>
  <c r="EX78" i="16"/>
  <c r="EW78" i="16"/>
  <c r="EV78" i="16"/>
  <c r="EU78" i="16"/>
  <c r="ET78" i="16"/>
  <c r="ES78" i="16"/>
  <c r="ER78" i="16"/>
  <c r="EQ78" i="16"/>
  <c r="EP78" i="16"/>
  <c r="EO78" i="16"/>
  <c r="EN78" i="16"/>
  <c r="EM78" i="16"/>
  <c r="EL78" i="16"/>
  <c r="EK78" i="16"/>
  <c r="EJ78" i="16"/>
  <c r="EI78" i="16"/>
  <c r="EH78" i="16"/>
  <c r="EG78" i="16"/>
  <c r="EF78" i="16"/>
  <c r="EE78" i="16"/>
  <c r="ED78" i="16"/>
  <c r="EC78" i="16"/>
  <c r="EB78" i="16"/>
  <c r="EA78" i="16"/>
  <c r="DZ78" i="16"/>
  <c r="DY78" i="16"/>
  <c r="DX78" i="16"/>
  <c r="DW78" i="16"/>
  <c r="DV78" i="16"/>
  <c r="DU78" i="16"/>
  <c r="DT78" i="16"/>
  <c r="DS78" i="16"/>
  <c r="DR78" i="16"/>
  <c r="DQ78" i="16"/>
  <c r="DP78" i="16"/>
  <c r="DO78" i="16"/>
  <c r="DN78" i="16"/>
  <c r="DM78" i="16"/>
  <c r="DL78" i="16"/>
  <c r="DK78" i="16"/>
  <c r="DJ78" i="16"/>
  <c r="DI78" i="16"/>
  <c r="DH78" i="16"/>
  <c r="DG78" i="16"/>
  <c r="DF78" i="16"/>
  <c r="DE78" i="16"/>
  <c r="DD78" i="16"/>
  <c r="DC78" i="16"/>
  <c r="DB78" i="16"/>
  <c r="DA78" i="16"/>
  <c r="CZ78" i="16"/>
  <c r="CY78" i="16"/>
  <c r="CX78" i="16"/>
  <c r="CW78" i="16"/>
  <c r="CV78" i="16"/>
  <c r="CU78" i="16"/>
  <c r="CT78" i="16"/>
  <c r="CS78" i="16"/>
  <c r="CR78" i="16"/>
  <c r="CQ78" i="16"/>
  <c r="CP78" i="16"/>
  <c r="CO78" i="16"/>
  <c r="CN78" i="16"/>
  <c r="CM78" i="16"/>
  <c r="CL78" i="16"/>
  <c r="CK78" i="16"/>
  <c r="CJ78" i="16"/>
  <c r="CI78" i="16"/>
  <c r="CH78" i="16"/>
  <c r="CG78" i="16"/>
  <c r="CF78" i="16"/>
  <c r="CE78" i="16"/>
  <c r="CD78" i="16"/>
  <c r="CC78" i="16"/>
  <c r="CB78" i="16"/>
  <c r="CA78" i="16"/>
  <c r="BZ78" i="16"/>
  <c r="BY78" i="16"/>
  <c r="BX78" i="16"/>
  <c r="BW78" i="16"/>
  <c r="BV78" i="16"/>
  <c r="BU78" i="16"/>
  <c r="BT78" i="16"/>
  <c r="BS78" i="16"/>
  <c r="BR78" i="16"/>
  <c r="BQ78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BA78" i="16"/>
  <c r="AZ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AA78" i="16"/>
  <c r="Z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GC77" i="16"/>
  <c r="GB77" i="16"/>
  <c r="GA77" i="16"/>
  <c r="FZ77" i="16"/>
  <c r="FY77" i="16"/>
  <c r="FX77" i="16"/>
  <c r="FW77" i="16"/>
  <c r="FV77" i="16"/>
  <c r="FU77" i="16"/>
  <c r="FT77" i="16"/>
  <c r="FS77" i="16"/>
  <c r="FR77" i="16"/>
  <c r="FQ77" i="16"/>
  <c r="FP77" i="16"/>
  <c r="FO77" i="16"/>
  <c r="FN77" i="16"/>
  <c r="FM77" i="16"/>
  <c r="FL77" i="16"/>
  <c r="FK77" i="16"/>
  <c r="FJ77" i="16"/>
  <c r="FI77" i="16"/>
  <c r="FH77" i="16"/>
  <c r="FG77" i="16"/>
  <c r="FF77" i="16"/>
  <c r="FE77" i="16"/>
  <c r="FD77" i="16"/>
  <c r="FC77" i="16"/>
  <c r="FB77" i="16"/>
  <c r="FA77" i="16"/>
  <c r="EZ77" i="16"/>
  <c r="EY77" i="16"/>
  <c r="EX77" i="16"/>
  <c r="EW77" i="16"/>
  <c r="EV77" i="16"/>
  <c r="EU77" i="16"/>
  <c r="ET77" i="16"/>
  <c r="ES77" i="16"/>
  <c r="ER77" i="16"/>
  <c r="EQ77" i="16"/>
  <c r="EP77" i="16"/>
  <c r="EO77" i="16"/>
  <c r="EN77" i="16"/>
  <c r="EM77" i="16"/>
  <c r="EL77" i="16"/>
  <c r="EK77" i="16"/>
  <c r="EJ77" i="16"/>
  <c r="EI77" i="16"/>
  <c r="EH77" i="16"/>
  <c r="EG77" i="16"/>
  <c r="EF77" i="16"/>
  <c r="EE77" i="16"/>
  <c r="ED77" i="16"/>
  <c r="EC77" i="16"/>
  <c r="EB77" i="16"/>
  <c r="EA77" i="16"/>
  <c r="DZ77" i="16"/>
  <c r="DY77" i="16"/>
  <c r="DX77" i="16"/>
  <c r="DW77" i="16"/>
  <c r="DV77" i="16"/>
  <c r="DU77" i="16"/>
  <c r="DT77" i="16"/>
  <c r="DS77" i="16"/>
  <c r="DR77" i="16"/>
  <c r="DQ77" i="16"/>
  <c r="DP77" i="16"/>
  <c r="DO77" i="16"/>
  <c r="DN77" i="16"/>
  <c r="DM77" i="16"/>
  <c r="DL77" i="16"/>
  <c r="DK77" i="16"/>
  <c r="DJ77" i="16"/>
  <c r="DI77" i="16"/>
  <c r="DH77" i="16"/>
  <c r="DG77" i="16"/>
  <c r="DF77" i="16"/>
  <c r="DE77" i="16"/>
  <c r="DD77" i="16"/>
  <c r="DC77" i="16"/>
  <c r="DB77" i="16"/>
  <c r="DA77" i="16"/>
  <c r="CZ77" i="16"/>
  <c r="CY77" i="16"/>
  <c r="CX77" i="16"/>
  <c r="CW77" i="16"/>
  <c r="CV77" i="16"/>
  <c r="CU77" i="16"/>
  <c r="CT77" i="16"/>
  <c r="CS77" i="16"/>
  <c r="CR77" i="16"/>
  <c r="CQ77" i="16"/>
  <c r="CP77" i="16"/>
  <c r="CO77" i="16"/>
  <c r="CN77" i="16"/>
  <c r="CM77" i="16"/>
  <c r="CL77" i="16"/>
  <c r="CK77" i="16"/>
  <c r="CJ77" i="16"/>
  <c r="CI77" i="16"/>
  <c r="CH77" i="16"/>
  <c r="CG77" i="16"/>
  <c r="CF77" i="16"/>
  <c r="CE77" i="16"/>
  <c r="CD77" i="16"/>
  <c r="CC77" i="16"/>
  <c r="CB77" i="16"/>
  <c r="CA77" i="16"/>
  <c r="BZ77" i="16"/>
  <c r="BY77" i="16"/>
  <c r="BX77" i="16"/>
  <c r="BW77" i="16"/>
  <c r="BV77" i="16"/>
  <c r="BU77" i="16"/>
  <c r="BT77" i="16"/>
  <c r="BS77" i="16"/>
  <c r="BR77" i="16"/>
  <c r="BQ77" i="16"/>
  <c r="BP77" i="16"/>
  <c r="BO77" i="16"/>
  <c r="BN77" i="16"/>
  <c r="BM77" i="16"/>
  <c r="BL77" i="16"/>
  <c r="BK77" i="16"/>
  <c r="BJ77" i="16"/>
  <c r="BI77" i="16"/>
  <c r="BH77" i="16"/>
  <c r="BG77" i="16"/>
  <c r="BF77" i="16"/>
  <c r="BE77" i="16"/>
  <c r="BD77" i="16"/>
  <c r="BC77" i="16"/>
  <c r="BB77" i="16"/>
  <c r="BA77" i="16"/>
  <c r="AZ77" i="16"/>
  <c r="AY77" i="16"/>
  <c r="AX77" i="16"/>
  <c r="AW77" i="16"/>
  <c r="AV77" i="16"/>
  <c r="AU77" i="16"/>
  <c r="AT77" i="16"/>
  <c r="AS77" i="16"/>
  <c r="AR77" i="16"/>
  <c r="AQ77" i="16"/>
  <c r="AP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B77" i="16"/>
  <c r="AA77" i="16"/>
  <c r="Z77" i="16"/>
  <c r="Y77" i="16"/>
  <c r="X77" i="16"/>
  <c r="W77" i="16"/>
  <c r="V77" i="16"/>
  <c r="U77" i="16"/>
  <c r="T77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GC76" i="16"/>
  <c r="GB76" i="16"/>
  <c r="GA76" i="16"/>
  <c r="FZ76" i="16"/>
  <c r="FY76" i="16"/>
  <c r="FX76" i="16"/>
  <c r="FW76" i="16"/>
  <c r="FV76" i="16"/>
  <c r="FU76" i="16"/>
  <c r="FT76" i="16"/>
  <c r="FS76" i="16"/>
  <c r="FR76" i="16"/>
  <c r="FQ76" i="16"/>
  <c r="FP76" i="16"/>
  <c r="FO76" i="16"/>
  <c r="FN76" i="16"/>
  <c r="FM76" i="16"/>
  <c r="FL76" i="16"/>
  <c r="FK76" i="16"/>
  <c r="FJ76" i="16"/>
  <c r="FI76" i="16"/>
  <c r="FH76" i="16"/>
  <c r="FG76" i="16"/>
  <c r="FF76" i="16"/>
  <c r="FE76" i="16"/>
  <c r="FD76" i="16"/>
  <c r="FC76" i="16"/>
  <c r="FB76" i="16"/>
  <c r="FA76" i="16"/>
  <c r="EZ76" i="16"/>
  <c r="EY76" i="16"/>
  <c r="EX76" i="16"/>
  <c r="EW76" i="16"/>
  <c r="EV76" i="16"/>
  <c r="EU76" i="16"/>
  <c r="ET76" i="16"/>
  <c r="ES76" i="16"/>
  <c r="ER76" i="16"/>
  <c r="EQ76" i="16"/>
  <c r="EP76" i="16"/>
  <c r="EO76" i="16"/>
  <c r="EN76" i="16"/>
  <c r="EM76" i="16"/>
  <c r="EL76" i="16"/>
  <c r="EK76" i="16"/>
  <c r="EJ76" i="16"/>
  <c r="EI76" i="16"/>
  <c r="EH76" i="16"/>
  <c r="EG76" i="16"/>
  <c r="EF76" i="16"/>
  <c r="EE76" i="16"/>
  <c r="ED76" i="16"/>
  <c r="EC76" i="16"/>
  <c r="EB76" i="16"/>
  <c r="EA76" i="16"/>
  <c r="DZ76" i="16"/>
  <c r="DY76" i="16"/>
  <c r="DX76" i="16"/>
  <c r="DW76" i="16"/>
  <c r="DV76" i="16"/>
  <c r="DU76" i="16"/>
  <c r="DT76" i="16"/>
  <c r="DS76" i="16"/>
  <c r="DR76" i="16"/>
  <c r="DQ76" i="16"/>
  <c r="DP76" i="16"/>
  <c r="DO76" i="16"/>
  <c r="DN76" i="16"/>
  <c r="DM76" i="16"/>
  <c r="DL76" i="16"/>
  <c r="DK76" i="16"/>
  <c r="DJ76" i="16"/>
  <c r="DI76" i="16"/>
  <c r="DH76" i="16"/>
  <c r="DG76" i="16"/>
  <c r="DF76" i="16"/>
  <c r="DE76" i="16"/>
  <c r="DD76" i="16"/>
  <c r="DC76" i="16"/>
  <c r="DB76" i="16"/>
  <c r="DA76" i="16"/>
  <c r="CZ76" i="16"/>
  <c r="CY76" i="16"/>
  <c r="CX76" i="16"/>
  <c r="CW76" i="16"/>
  <c r="CV76" i="16"/>
  <c r="CU76" i="16"/>
  <c r="CT76" i="16"/>
  <c r="CS76" i="16"/>
  <c r="CR76" i="16"/>
  <c r="CQ76" i="16"/>
  <c r="CP76" i="16"/>
  <c r="CO76" i="16"/>
  <c r="CN76" i="16"/>
  <c r="CM76" i="16"/>
  <c r="CL76" i="16"/>
  <c r="CK76" i="16"/>
  <c r="CJ76" i="16"/>
  <c r="CI76" i="16"/>
  <c r="CH76" i="16"/>
  <c r="CG76" i="16"/>
  <c r="CF76" i="16"/>
  <c r="CE76" i="16"/>
  <c r="CD76" i="16"/>
  <c r="CC76" i="16"/>
  <c r="CB76" i="16"/>
  <c r="CA76" i="16"/>
  <c r="BZ76" i="16"/>
  <c r="BY76" i="16"/>
  <c r="BX76" i="16"/>
  <c r="BW76" i="16"/>
  <c r="BV76" i="16"/>
  <c r="BU76" i="16"/>
  <c r="BT76" i="16"/>
  <c r="BS76" i="16"/>
  <c r="BR76" i="16"/>
  <c r="BQ76" i="16"/>
  <c r="BP76" i="16"/>
  <c r="BO76" i="16"/>
  <c r="BN76" i="16"/>
  <c r="BM76" i="16"/>
  <c r="BL76" i="16"/>
  <c r="BK76" i="16"/>
  <c r="BJ76" i="16"/>
  <c r="BI76" i="16"/>
  <c r="BH76" i="16"/>
  <c r="BG76" i="16"/>
  <c r="BF76" i="16"/>
  <c r="BE76" i="16"/>
  <c r="BD76" i="16"/>
  <c r="BC76" i="16"/>
  <c r="BB76" i="16"/>
  <c r="BA76" i="16"/>
  <c r="AZ76" i="16"/>
  <c r="AY76" i="16"/>
  <c r="AX76" i="16"/>
  <c r="AW76" i="16"/>
  <c r="AV76" i="16"/>
  <c r="AU76" i="16"/>
  <c r="AT76" i="16"/>
  <c r="AS76" i="16"/>
  <c r="AR76" i="16"/>
  <c r="AQ76" i="16"/>
  <c r="AP76" i="16"/>
  <c r="AO76" i="16"/>
  <c r="AN76" i="16"/>
  <c r="AM76" i="16"/>
  <c r="AL76" i="16"/>
  <c r="AK76" i="16"/>
  <c r="AJ76" i="16"/>
  <c r="AI76" i="16"/>
  <c r="AH76" i="16"/>
  <c r="AG76" i="16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GC75" i="16"/>
  <c r="GB75" i="16"/>
  <c r="GA75" i="16"/>
  <c r="FZ75" i="16"/>
  <c r="FY75" i="16"/>
  <c r="FX75" i="16"/>
  <c r="FW75" i="16"/>
  <c r="FV75" i="16"/>
  <c r="FU75" i="16"/>
  <c r="FT75" i="16"/>
  <c r="FS75" i="16"/>
  <c r="FR75" i="16"/>
  <c r="FQ75" i="16"/>
  <c r="FP75" i="16"/>
  <c r="FO75" i="16"/>
  <c r="FN75" i="16"/>
  <c r="FM75" i="16"/>
  <c r="FL75" i="16"/>
  <c r="FK75" i="16"/>
  <c r="FJ75" i="16"/>
  <c r="FI75" i="16"/>
  <c r="FH75" i="16"/>
  <c r="FG75" i="16"/>
  <c r="FF75" i="16"/>
  <c r="FE75" i="16"/>
  <c r="FD75" i="16"/>
  <c r="FC75" i="16"/>
  <c r="FB75" i="16"/>
  <c r="FA75" i="16"/>
  <c r="EZ75" i="16"/>
  <c r="EY75" i="16"/>
  <c r="EX75" i="16"/>
  <c r="EW75" i="16"/>
  <c r="EV75" i="16"/>
  <c r="EU75" i="16"/>
  <c r="ET75" i="16"/>
  <c r="ES75" i="16"/>
  <c r="ER75" i="16"/>
  <c r="EQ75" i="16"/>
  <c r="EP75" i="16"/>
  <c r="EO75" i="16"/>
  <c r="EN75" i="16"/>
  <c r="EM75" i="16"/>
  <c r="EL75" i="16"/>
  <c r="EK75" i="16"/>
  <c r="EJ75" i="16"/>
  <c r="EI75" i="16"/>
  <c r="EH75" i="16"/>
  <c r="EG75" i="16"/>
  <c r="EF75" i="16"/>
  <c r="EE75" i="16"/>
  <c r="ED75" i="16"/>
  <c r="EC75" i="16"/>
  <c r="EB75" i="16"/>
  <c r="EA75" i="16"/>
  <c r="DZ75" i="16"/>
  <c r="DY75" i="16"/>
  <c r="DX75" i="16"/>
  <c r="DW75" i="16"/>
  <c r="DV75" i="16"/>
  <c r="DU75" i="16"/>
  <c r="DT75" i="16"/>
  <c r="DS75" i="16"/>
  <c r="DR75" i="16"/>
  <c r="DQ75" i="16"/>
  <c r="DP75" i="16"/>
  <c r="DO75" i="16"/>
  <c r="DN75" i="16"/>
  <c r="DM75" i="16"/>
  <c r="DL75" i="16"/>
  <c r="DK75" i="16"/>
  <c r="DJ75" i="16"/>
  <c r="DI75" i="16"/>
  <c r="DH75" i="16"/>
  <c r="DG75" i="16"/>
  <c r="DF75" i="16"/>
  <c r="DE75" i="16"/>
  <c r="DD75" i="16"/>
  <c r="DC75" i="16"/>
  <c r="DB75" i="16"/>
  <c r="DA75" i="16"/>
  <c r="CZ75" i="16"/>
  <c r="CY75" i="16"/>
  <c r="CX75" i="16"/>
  <c r="CW75" i="16"/>
  <c r="CV75" i="16"/>
  <c r="CU75" i="16"/>
  <c r="CT75" i="16"/>
  <c r="CS75" i="16"/>
  <c r="CR75" i="16"/>
  <c r="CQ75" i="16"/>
  <c r="CP75" i="16"/>
  <c r="CO75" i="16"/>
  <c r="CN75" i="16"/>
  <c r="CM75" i="16"/>
  <c r="CL75" i="16"/>
  <c r="CK75" i="16"/>
  <c r="CJ75" i="16"/>
  <c r="CI75" i="16"/>
  <c r="CH75" i="16"/>
  <c r="CG75" i="16"/>
  <c r="CF75" i="16"/>
  <c r="CE75" i="16"/>
  <c r="CD75" i="16"/>
  <c r="CC75" i="16"/>
  <c r="CB75" i="16"/>
  <c r="CA75" i="16"/>
  <c r="BZ75" i="16"/>
  <c r="BY75" i="16"/>
  <c r="BX75" i="16"/>
  <c r="BW75" i="16"/>
  <c r="BV75" i="16"/>
  <c r="BU75" i="16"/>
  <c r="BT75" i="16"/>
  <c r="BS75" i="16"/>
  <c r="BR75" i="16"/>
  <c r="BQ75" i="16"/>
  <c r="BP75" i="16"/>
  <c r="BO75" i="16"/>
  <c r="BN75" i="16"/>
  <c r="BM75" i="16"/>
  <c r="BL75" i="16"/>
  <c r="BK75" i="16"/>
  <c r="BJ75" i="16"/>
  <c r="BI75" i="16"/>
  <c r="BH75" i="16"/>
  <c r="BG75" i="16"/>
  <c r="BF75" i="16"/>
  <c r="BE75" i="16"/>
  <c r="BD75" i="16"/>
  <c r="BC75" i="16"/>
  <c r="BB75" i="16"/>
  <c r="BA75" i="16"/>
  <c r="AZ75" i="16"/>
  <c r="AY75" i="16"/>
  <c r="AX75" i="16"/>
  <c r="AW75" i="16"/>
  <c r="AV75" i="16"/>
  <c r="AU75" i="16"/>
  <c r="AT75" i="16"/>
  <c r="AS75" i="16"/>
  <c r="AR75" i="16"/>
  <c r="AQ75" i="16"/>
  <c r="AP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AA75" i="16"/>
  <c r="Z75" i="16"/>
  <c r="Y75" i="16"/>
  <c r="X75" i="16"/>
  <c r="W75" i="16"/>
  <c r="V75" i="16"/>
  <c r="U75" i="16"/>
  <c r="T75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GC74" i="16"/>
  <c r="GB74" i="16"/>
  <c r="GA74" i="16"/>
  <c r="FZ74" i="16"/>
  <c r="FY74" i="16"/>
  <c r="FX74" i="16"/>
  <c r="FW74" i="16"/>
  <c r="FV74" i="16"/>
  <c r="FU74" i="16"/>
  <c r="FT74" i="16"/>
  <c r="FS74" i="16"/>
  <c r="FR74" i="16"/>
  <c r="FQ74" i="16"/>
  <c r="FP74" i="16"/>
  <c r="FO74" i="16"/>
  <c r="FN74" i="16"/>
  <c r="FM74" i="16"/>
  <c r="FL74" i="16"/>
  <c r="FK74" i="16"/>
  <c r="FJ74" i="16"/>
  <c r="FI74" i="16"/>
  <c r="FH74" i="16"/>
  <c r="FG74" i="16"/>
  <c r="FF74" i="16"/>
  <c r="FE74" i="16"/>
  <c r="FD74" i="16"/>
  <c r="FC74" i="16"/>
  <c r="FB74" i="16"/>
  <c r="FA74" i="16"/>
  <c r="EZ74" i="16"/>
  <c r="EY74" i="16"/>
  <c r="EX74" i="16"/>
  <c r="EW74" i="16"/>
  <c r="EV74" i="16"/>
  <c r="EU74" i="16"/>
  <c r="ET74" i="16"/>
  <c r="ES74" i="16"/>
  <c r="ER74" i="16"/>
  <c r="EQ74" i="16"/>
  <c r="EP74" i="16"/>
  <c r="EO74" i="16"/>
  <c r="EN74" i="16"/>
  <c r="EM74" i="16"/>
  <c r="EL74" i="16"/>
  <c r="EK74" i="16"/>
  <c r="EJ74" i="16"/>
  <c r="EI74" i="16"/>
  <c r="EH74" i="16"/>
  <c r="EG74" i="16"/>
  <c r="EF74" i="16"/>
  <c r="EE74" i="16"/>
  <c r="ED74" i="16"/>
  <c r="EC74" i="16"/>
  <c r="EB74" i="16"/>
  <c r="EA74" i="16"/>
  <c r="DZ74" i="16"/>
  <c r="DY74" i="16"/>
  <c r="DX74" i="16"/>
  <c r="DW74" i="16"/>
  <c r="DV74" i="16"/>
  <c r="DU74" i="16"/>
  <c r="DT74" i="16"/>
  <c r="DS74" i="16"/>
  <c r="DR74" i="16"/>
  <c r="DQ74" i="16"/>
  <c r="DP74" i="16"/>
  <c r="DO74" i="16"/>
  <c r="DN74" i="16"/>
  <c r="DM74" i="16"/>
  <c r="DL74" i="16"/>
  <c r="DK74" i="16"/>
  <c r="DJ74" i="16"/>
  <c r="DI74" i="16"/>
  <c r="DH74" i="16"/>
  <c r="DG74" i="16"/>
  <c r="DF74" i="16"/>
  <c r="DE74" i="16"/>
  <c r="DD74" i="16"/>
  <c r="DC74" i="16"/>
  <c r="DB74" i="16"/>
  <c r="DA74" i="16"/>
  <c r="CZ74" i="16"/>
  <c r="CY74" i="16"/>
  <c r="CX74" i="16"/>
  <c r="CW74" i="16"/>
  <c r="CV74" i="16"/>
  <c r="CU74" i="16"/>
  <c r="CT74" i="16"/>
  <c r="CS74" i="16"/>
  <c r="CR74" i="16"/>
  <c r="CQ74" i="16"/>
  <c r="CP74" i="16"/>
  <c r="CO74" i="16"/>
  <c r="CN74" i="16"/>
  <c r="CM74" i="16"/>
  <c r="CL74" i="16"/>
  <c r="CK74" i="16"/>
  <c r="CJ74" i="16"/>
  <c r="CI74" i="16"/>
  <c r="CH74" i="16"/>
  <c r="CG74" i="16"/>
  <c r="CF74" i="16"/>
  <c r="CE74" i="16"/>
  <c r="CD74" i="16"/>
  <c r="CC74" i="16"/>
  <c r="CB74" i="16"/>
  <c r="CA74" i="16"/>
  <c r="BZ74" i="16"/>
  <c r="BY74" i="16"/>
  <c r="BX74" i="16"/>
  <c r="BW74" i="16"/>
  <c r="BV74" i="16"/>
  <c r="BU74" i="16"/>
  <c r="BT74" i="16"/>
  <c r="BS74" i="16"/>
  <c r="BR74" i="16"/>
  <c r="BQ74" i="16"/>
  <c r="BP74" i="16"/>
  <c r="BO74" i="16"/>
  <c r="BN74" i="16"/>
  <c r="BM74" i="16"/>
  <c r="BL74" i="16"/>
  <c r="BK74" i="16"/>
  <c r="BJ74" i="16"/>
  <c r="BI74" i="16"/>
  <c r="BH74" i="16"/>
  <c r="BG74" i="16"/>
  <c r="BF74" i="16"/>
  <c r="BE74" i="16"/>
  <c r="BD74" i="16"/>
  <c r="BC74" i="16"/>
  <c r="BB74" i="16"/>
  <c r="BA74" i="16"/>
  <c r="AZ74" i="16"/>
  <c r="AY74" i="16"/>
  <c r="AX74" i="16"/>
  <c r="AW74" i="16"/>
  <c r="AV74" i="16"/>
  <c r="AU74" i="16"/>
  <c r="AT74" i="16"/>
  <c r="AS74" i="16"/>
  <c r="AR74" i="16"/>
  <c r="AQ74" i="16"/>
  <c r="AP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AA74" i="16"/>
  <c r="Z74" i="16"/>
  <c r="Y74" i="16"/>
  <c r="X74" i="16"/>
  <c r="W74" i="16"/>
  <c r="V74" i="16"/>
  <c r="U74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GC73" i="16"/>
  <c r="GB73" i="16"/>
  <c r="GA73" i="16"/>
  <c r="FZ73" i="16"/>
  <c r="FY73" i="16"/>
  <c r="FX73" i="16"/>
  <c r="FW73" i="16"/>
  <c r="FV73" i="16"/>
  <c r="FU73" i="16"/>
  <c r="FT73" i="16"/>
  <c r="FS73" i="16"/>
  <c r="FR73" i="16"/>
  <c r="FQ73" i="16"/>
  <c r="FP73" i="16"/>
  <c r="FO73" i="16"/>
  <c r="FN73" i="16"/>
  <c r="FM73" i="16"/>
  <c r="FL73" i="16"/>
  <c r="FK73" i="16"/>
  <c r="FJ73" i="16"/>
  <c r="FI73" i="16"/>
  <c r="FH73" i="16"/>
  <c r="FG73" i="16"/>
  <c r="FF73" i="16"/>
  <c r="FE73" i="16"/>
  <c r="FD73" i="16"/>
  <c r="FC73" i="16"/>
  <c r="FB73" i="16"/>
  <c r="FA73" i="16"/>
  <c r="EZ73" i="16"/>
  <c r="EY73" i="16"/>
  <c r="EX73" i="16"/>
  <c r="EW73" i="16"/>
  <c r="EV73" i="16"/>
  <c r="EU73" i="16"/>
  <c r="ET73" i="16"/>
  <c r="ES73" i="16"/>
  <c r="ER73" i="16"/>
  <c r="EQ73" i="16"/>
  <c r="EP73" i="16"/>
  <c r="EO73" i="16"/>
  <c r="EN73" i="16"/>
  <c r="EM73" i="16"/>
  <c r="EL73" i="16"/>
  <c r="EK73" i="16"/>
  <c r="EJ73" i="16"/>
  <c r="EI73" i="16"/>
  <c r="EH73" i="16"/>
  <c r="EG73" i="16"/>
  <c r="EF73" i="16"/>
  <c r="EE73" i="16"/>
  <c r="ED73" i="16"/>
  <c r="EC73" i="16"/>
  <c r="EB73" i="16"/>
  <c r="EA73" i="16"/>
  <c r="DZ73" i="16"/>
  <c r="DY73" i="16"/>
  <c r="DX73" i="16"/>
  <c r="DW73" i="16"/>
  <c r="DV73" i="16"/>
  <c r="DU73" i="16"/>
  <c r="DT73" i="16"/>
  <c r="DS73" i="16"/>
  <c r="DR73" i="16"/>
  <c r="DQ73" i="16"/>
  <c r="DP73" i="16"/>
  <c r="DO73" i="16"/>
  <c r="DN73" i="16"/>
  <c r="DM73" i="16"/>
  <c r="DL73" i="16"/>
  <c r="DK73" i="16"/>
  <c r="DJ73" i="16"/>
  <c r="DI73" i="16"/>
  <c r="DH73" i="16"/>
  <c r="DG73" i="16"/>
  <c r="DF73" i="16"/>
  <c r="DE73" i="16"/>
  <c r="DD73" i="16"/>
  <c r="DC73" i="16"/>
  <c r="DB73" i="16"/>
  <c r="DA73" i="16"/>
  <c r="CZ73" i="16"/>
  <c r="CY73" i="16"/>
  <c r="CX73" i="16"/>
  <c r="CW73" i="16"/>
  <c r="CV73" i="16"/>
  <c r="CU73" i="16"/>
  <c r="CT73" i="16"/>
  <c r="CS73" i="16"/>
  <c r="CR73" i="16"/>
  <c r="CQ73" i="16"/>
  <c r="CP73" i="16"/>
  <c r="CO73" i="16"/>
  <c r="CN73" i="16"/>
  <c r="CM73" i="16"/>
  <c r="CL73" i="16"/>
  <c r="CK73" i="16"/>
  <c r="CJ73" i="16"/>
  <c r="CI73" i="16"/>
  <c r="CH73" i="16"/>
  <c r="CG73" i="16"/>
  <c r="CF73" i="16"/>
  <c r="CE73" i="16"/>
  <c r="CD73" i="16"/>
  <c r="CC73" i="16"/>
  <c r="CB73" i="16"/>
  <c r="CA73" i="16"/>
  <c r="BZ73" i="16"/>
  <c r="BY73" i="16"/>
  <c r="BX73" i="16"/>
  <c r="BW73" i="16"/>
  <c r="BV73" i="16"/>
  <c r="BU73" i="16"/>
  <c r="BT73" i="16"/>
  <c r="BS73" i="16"/>
  <c r="BR73" i="16"/>
  <c r="BQ73" i="16"/>
  <c r="BP73" i="16"/>
  <c r="BO73" i="16"/>
  <c r="BN73" i="16"/>
  <c r="BM73" i="16"/>
  <c r="BL73" i="16"/>
  <c r="BK73" i="16"/>
  <c r="BJ73" i="16"/>
  <c r="BI73" i="16"/>
  <c r="BH73" i="16"/>
  <c r="BG73" i="16"/>
  <c r="BF73" i="16"/>
  <c r="BE73" i="16"/>
  <c r="BD73" i="16"/>
  <c r="BC73" i="16"/>
  <c r="BB73" i="16"/>
  <c r="BA73" i="16"/>
  <c r="AZ73" i="16"/>
  <c r="AY73" i="16"/>
  <c r="AX73" i="16"/>
  <c r="AW73" i="16"/>
  <c r="AV73" i="16"/>
  <c r="AU73" i="16"/>
  <c r="AT73" i="16"/>
  <c r="AS73" i="16"/>
  <c r="AR73" i="16"/>
  <c r="AQ73" i="16"/>
  <c r="AP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B73" i="16"/>
  <c r="AA73" i="16"/>
  <c r="Z73" i="16"/>
  <c r="Y73" i="16"/>
  <c r="X73" i="16"/>
  <c r="W73" i="16"/>
  <c r="V73" i="16"/>
  <c r="U73" i="16"/>
  <c r="T73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GC72" i="16"/>
  <c r="GB72" i="16"/>
  <c r="GA72" i="16"/>
  <c r="FZ72" i="16"/>
  <c r="FY72" i="16"/>
  <c r="FX72" i="16"/>
  <c r="FW72" i="16"/>
  <c r="FV72" i="16"/>
  <c r="FU72" i="16"/>
  <c r="FT72" i="16"/>
  <c r="FS72" i="16"/>
  <c r="FR72" i="16"/>
  <c r="FQ72" i="16"/>
  <c r="FP72" i="16"/>
  <c r="FO72" i="16"/>
  <c r="FN72" i="16"/>
  <c r="FM72" i="16"/>
  <c r="FL72" i="16"/>
  <c r="FK72" i="16"/>
  <c r="FJ72" i="16"/>
  <c r="FI72" i="16"/>
  <c r="FH72" i="16"/>
  <c r="FG72" i="16"/>
  <c r="FF72" i="16"/>
  <c r="FE72" i="16"/>
  <c r="FD72" i="16"/>
  <c r="FC72" i="16"/>
  <c r="FB72" i="16"/>
  <c r="FA72" i="16"/>
  <c r="EZ72" i="16"/>
  <c r="EY72" i="16"/>
  <c r="EX72" i="16"/>
  <c r="EW72" i="16"/>
  <c r="EV72" i="16"/>
  <c r="EU72" i="16"/>
  <c r="ET72" i="16"/>
  <c r="ES72" i="16"/>
  <c r="ER72" i="16"/>
  <c r="EQ72" i="16"/>
  <c r="EP72" i="16"/>
  <c r="EO72" i="16"/>
  <c r="EN72" i="16"/>
  <c r="EM72" i="16"/>
  <c r="EL72" i="16"/>
  <c r="EK72" i="16"/>
  <c r="EJ72" i="16"/>
  <c r="EI72" i="16"/>
  <c r="EH72" i="16"/>
  <c r="EG72" i="16"/>
  <c r="EF72" i="16"/>
  <c r="EE72" i="16"/>
  <c r="ED72" i="16"/>
  <c r="EC72" i="16"/>
  <c r="EB72" i="16"/>
  <c r="EA72" i="16"/>
  <c r="DZ72" i="16"/>
  <c r="DY72" i="16"/>
  <c r="DX72" i="16"/>
  <c r="DW72" i="16"/>
  <c r="DV72" i="16"/>
  <c r="DU72" i="16"/>
  <c r="DT72" i="16"/>
  <c r="DS72" i="16"/>
  <c r="DR72" i="16"/>
  <c r="DQ72" i="16"/>
  <c r="DP72" i="16"/>
  <c r="DO72" i="16"/>
  <c r="DN72" i="16"/>
  <c r="DM72" i="16"/>
  <c r="DL72" i="16"/>
  <c r="DK72" i="16"/>
  <c r="DJ72" i="16"/>
  <c r="DI72" i="16"/>
  <c r="DH72" i="16"/>
  <c r="DG72" i="16"/>
  <c r="DF72" i="16"/>
  <c r="DE72" i="16"/>
  <c r="DD72" i="16"/>
  <c r="DC72" i="16"/>
  <c r="DB72" i="16"/>
  <c r="DA72" i="16"/>
  <c r="CZ72" i="16"/>
  <c r="CY72" i="16"/>
  <c r="CX72" i="16"/>
  <c r="CW72" i="16"/>
  <c r="CV72" i="16"/>
  <c r="CU72" i="16"/>
  <c r="CT72" i="16"/>
  <c r="CS72" i="16"/>
  <c r="CR72" i="16"/>
  <c r="CQ72" i="16"/>
  <c r="CP72" i="16"/>
  <c r="CO72" i="16"/>
  <c r="CN72" i="16"/>
  <c r="CM72" i="16"/>
  <c r="CL72" i="16"/>
  <c r="CK72" i="16"/>
  <c r="CJ72" i="16"/>
  <c r="CI72" i="16"/>
  <c r="CH72" i="16"/>
  <c r="CG72" i="16"/>
  <c r="CF72" i="16"/>
  <c r="CE72" i="16"/>
  <c r="CD72" i="16"/>
  <c r="CC72" i="16"/>
  <c r="CB72" i="16"/>
  <c r="CA72" i="16"/>
  <c r="BZ72" i="16"/>
  <c r="BY72" i="16"/>
  <c r="BX72" i="16"/>
  <c r="BW72" i="16"/>
  <c r="BV72" i="16"/>
  <c r="BU72" i="16"/>
  <c r="BT72" i="16"/>
  <c r="BS72" i="16"/>
  <c r="BR72" i="16"/>
  <c r="BQ72" i="16"/>
  <c r="BP72" i="16"/>
  <c r="BO72" i="16"/>
  <c r="BN72" i="16"/>
  <c r="BM72" i="16"/>
  <c r="BL72" i="16"/>
  <c r="BK72" i="16"/>
  <c r="BJ72" i="16"/>
  <c r="BI72" i="16"/>
  <c r="BH72" i="16"/>
  <c r="BG72" i="16"/>
  <c r="BF72" i="16"/>
  <c r="BE72" i="16"/>
  <c r="BD72" i="16"/>
  <c r="BC72" i="16"/>
  <c r="BB72" i="16"/>
  <c r="BA72" i="16"/>
  <c r="AZ72" i="16"/>
  <c r="AY72" i="16"/>
  <c r="AX72" i="16"/>
  <c r="AW72" i="16"/>
  <c r="AV72" i="16"/>
  <c r="AU72" i="16"/>
  <c r="AT72" i="16"/>
  <c r="AS72" i="16"/>
  <c r="AR72" i="16"/>
  <c r="AQ72" i="16"/>
  <c r="AP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AA72" i="16"/>
  <c r="Z72" i="16"/>
  <c r="Y72" i="16"/>
  <c r="X72" i="16"/>
  <c r="W72" i="16"/>
  <c r="V72" i="16"/>
  <c r="U72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GC71" i="16"/>
  <c r="GB71" i="16"/>
  <c r="GA71" i="16"/>
  <c r="FZ71" i="16"/>
  <c r="FY71" i="16"/>
  <c r="FX71" i="16"/>
  <c r="FW71" i="16"/>
  <c r="FV71" i="16"/>
  <c r="FU71" i="16"/>
  <c r="FT71" i="16"/>
  <c r="FS71" i="16"/>
  <c r="FR71" i="16"/>
  <c r="FQ71" i="16"/>
  <c r="FP71" i="16"/>
  <c r="FO71" i="16"/>
  <c r="FN71" i="16"/>
  <c r="FM71" i="16"/>
  <c r="FL71" i="16"/>
  <c r="FK71" i="16"/>
  <c r="FJ71" i="16"/>
  <c r="FI71" i="16"/>
  <c r="FH71" i="16"/>
  <c r="FG71" i="16"/>
  <c r="FF71" i="16"/>
  <c r="FE71" i="16"/>
  <c r="FD71" i="16"/>
  <c r="FC71" i="16"/>
  <c r="FB71" i="16"/>
  <c r="FA71" i="16"/>
  <c r="EZ71" i="16"/>
  <c r="EY71" i="16"/>
  <c r="EX71" i="16"/>
  <c r="EW71" i="16"/>
  <c r="EV71" i="16"/>
  <c r="EU71" i="16"/>
  <c r="ET71" i="16"/>
  <c r="ES71" i="16"/>
  <c r="ER71" i="16"/>
  <c r="EQ71" i="16"/>
  <c r="EP71" i="16"/>
  <c r="EO71" i="16"/>
  <c r="EN71" i="16"/>
  <c r="EM71" i="16"/>
  <c r="EL71" i="16"/>
  <c r="EK71" i="16"/>
  <c r="EJ71" i="16"/>
  <c r="EI71" i="16"/>
  <c r="EH71" i="16"/>
  <c r="EG71" i="16"/>
  <c r="EF71" i="16"/>
  <c r="EE71" i="16"/>
  <c r="ED71" i="16"/>
  <c r="EC71" i="16"/>
  <c r="EB71" i="16"/>
  <c r="EA71" i="16"/>
  <c r="DZ71" i="16"/>
  <c r="DY71" i="16"/>
  <c r="DX71" i="16"/>
  <c r="DW71" i="16"/>
  <c r="DV71" i="16"/>
  <c r="DU71" i="16"/>
  <c r="DT71" i="16"/>
  <c r="DS71" i="16"/>
  <c r="DR71" i="16"/>
  <c r="DQ71" i="16"/>
  <c r="DP71" i="16"/>
  <c r="DO71" i="16"/>
  <c r="DN71" i="16"/>
  <c r="DM71" i="16"/>
  <c r="DL71" i="16"/>
  <c r="DK71" i="16"/>
  <c r="DJ71" i="16"/>
  <c r="DI71" i="16"/>
  <c r="DH71" i="16"/>
  <c r="DG71" i="16"/>
  <c r="DF71" i="16"/>
  <c r="DE71" i="16"/>
  <c r="DD71" i="16"/>
  <c r="DC71" i="16"/>
  <c r="DB71" i="16"/>
  <c r="DA71" i="16"/>
  <c r="CZ71" i="16"/>
  <c r="CY71" i="16"/>
  <c r="CX71" i="16"/>
  <c r="CW71" i="16"/>
  <c r="CV71" i="16"/>
  <c r="CU71" i="16"/>
  <c r="CT71" i="16"/>
  <c r="CS71" i="16"/>
  <c r="CR71" i="16"/>
  <c r="CQ71" i="16"/>
  <c r="CP71" i="16"/>
  <c r="CO71" i="16"/>
  <c r="CN71" i="16"/>
  <c r="CM71" i="16"/>
  <c r="CL71" i="16"/>
  <c r="CK71" i="16"/>
  <c r="CJ71" i="16"/>
  <c r="CI71" i="16"/>
  <c r="CH71" i="16"/>
  <c r="CG71" i="16"/>
  <c r="CF71" i="16"/>
  <c r="CE71" i="16"/>
  <c r="CD71" i="16"/>
  <c r="CC71" i="16"/>
  <c r="CB71" i="16"/>
  <c r="CA71" i="16"/>
  <c r="BZ71" i="16"/>
  <c r="BY71" i="16"/>
  <c r="BX71" i="16"/>
  <c r="BW71" i="16"/>
  <c r="BV71" i="16"/>
  <c r="BU71" i="16"/>
  <c r="BT71" i="16"/>
  <c r="BS71" i="16"/>
  <c r="BR71" i="16"/>
  <c r="BQ71" i="16"/>
  <c r="BP71" i="16"/>
  <c r="BO71" i="16"/>
  <c r="BN71" i="16"/>
  <c r="BM71" i="16"/>
  <c r="BL71" i="16"/>
  <c r="BK71" i="16"/>
  <c r="BJ71" i="16"/>
  <c r="BI71" i="16"/>
  <c r="BH71" i="16"/>
  <c r="BG71" i="16"/>
  <c r="BF71" i="16"/>
  <c r="BE71" i="16"/>
  <c r="BD71" i="16"/>
  <c r="BC71" i="16"/>
  <c r="BB71" i="16"/>
  <c r="BA71" i="16"/>
  <c r="AZ71" i="16"/>
  <c r="AY71" i="16"/>
  <c r="AX71" i="16"/>
  <c r="AW71" i="16"/>
  <c r="AV71" i="16"/>
  <c r="AU71" i="16"/>
  <c r="AT71" i="16"/>
  <c r="AS71" i="16"/>
  <c r="AR71" i="16"/>
  <c r="AQ71" i="16"/>
  <c r="AP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AA71" i="16"/>
  <c r="Z71" i="16"/>
  <c r="Y71" i="16"/>
  <c r="X71" i="16"/>
  <c r="W71" i="16"/>
  <c r="V71" i="16"/>
  <c r="U71" i="16"/>
  <c r="T71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GC70" i="16"/>
  <c r="GB70" i="16"/>
  <c r="GA70" i="16"/>
  <c r="FZ70" i="16"/>
  <c r="FY70" i="16"/>
  <c r="FX70" i="16"/>
  <c r="FW70" i="16"/>
  <c r="FV70" i="16"/>
  <c r="FU70" i="16"/>
  <c r="FT70" i="16"/>
  <c r="FS70" i="16"/>
  <c r="FR70" i="16"/>
  <c r="FQ70" i="16"/>
  <c r="FP70" i="16"/>
  <c r="FO70" i="16"/>
  <c r="FN70" i="16"/>
  <c r="FM70" i="16"/>
  <c r="FL70" i="16"/>
  <c r="FK70" i="16"/>
  <c r="FJ70" i="16"/>
  <c r="FI70" i="16"/>
  <c r="FH70" i="16"/>
  <c r="FG70" i="16"/>
  <c r="FF70" i="16"/>
  <c r="FE70" i="16"/>
  <c r="FD70" i="16"/>
  <c r="FC70" i="16"/>
  <c r="FB70" i="16"/>
  <c r="FA70" i="16"/>
  <c r="EZ70" i="16"/>
  <c r="EY70" i="16"/>
  <c r="EX70" i="16"/>
  <c r="EW70" i="16"/>
  <c r="EV70" i="16"/>
  <c r="EU70" i="16"/>
  <c r="ET70" i="16"/>
  <c r="ES70" i="16"/>
  <c r="ER70" i="16"/>
  <c r="EQ70" i="16"/>
  <c r="EP70" i="16"/>
  <c r="EO70" i="16"/>
  <c r="EN70" i="16"/>
  <c r="EM70" i="16"/>
  <c r="EL70" i="16"/>
  <c r="EK70" i="16"/>
  <c r="EJ70" i="16"/>
  <c r="EI70" i="16"/>
  <c r="EH70" i="16"/>
  <c r="EG70" i="16"/>
  <c r="EF70" i="16"/>
  <c r="EE70" i="16"/>
  <c r="ED70" i="16"/>
  <c r="EC70" i="16"/>
  <c r="EB70" i="16"/>
  <c r="EA70" i="16"/>
  <c r="DZ70" i="16"/>
  <c r="DY70" i="16"/>
  <c r="DX70" i="16"/>
  <c r="DW70" i="16"/>
  <c r="DV70" i="16"/>
  <c r="DU70" i="16"/>
  <c r="DT70" i="16"/>
  <c r="DS70" i="16"/>
  <c r="DR70" i="16"/>
  <c r="DQ70" i="16"/>
  <c r="DP70" i="16"/>
  <c r="DO70" i="16"/>
  <c r="DN70" i="16"/>
  <c r="DM70" i="16"/>
  <c r="DL70" i="16"/>
  <c r="DK70" i="16"/>
  <c r="DJ70" i="16"/>
  <c r="DI70" i="16"/>
  <c r="DH70" i="16"/>
  <c r="DG70" i="16"/>
  <c r="DF70" i="16"/>
  <c r="DE70" i="16"/>
  <c r="DD70" i="16"/>
  <c r="DC70" i="16"/>
  <c r="DB70" i="16"/>
  <c r="DA70" i="16"/>
  <c r="CZ70" i="16"/>
  <c r="CY70" i="16"/>
  <c r="CX70" i="16"/>
  <c r="CW70" i="16"/>
  <c r="CV70" i="16"/>
  <c r="CU70" i="16"/>
  <c r="CT70" i="16"/>
  <c r="CS70" i="16"/>
  <c r="CR70" i="16"/>
  <c r="CQ70" i="16"/>
  <c r="CP70" i="16"/>
  <c r="CO70" i="16"/>
  <c r="CN70" i="16"/>
  <c r="CM70" i="16"/>
  <c r="CL70" i="16"/>
  <c r="CK70" i="16"/>
  <c r="CJ70" i="16"/>
  <c r="CI70" i="16"/>
  <c r="CH70" i="16"/>
  <c r="CG70" i="16"/>
  <c r="CF70" i="16"/>
  <c r="CE70" i="16"/>
  <c r="CD70" i="16"/>
  <c r="CC70" i="16"/>
  <c r="CB70" i="16"/>
  <c r="CA70" i="16"/>
  <c r="BZ70" i="16"/>
  <c r="BY70" i="16"/>
  <c r="BX70" i="16"/>
  <c r="BW70" i="16"/>
  <c r="BV70" i="16"/>
  <c r="BU70" i="16"/>
  <c r="BT70" i="16"/>
  <c r="BS70" i="16"/>
  <c r="BR70" i="16"/>
  <c r="BQ70" i="16"/>
  <c r="BP70" i="16"/>
  <c r="BO70" i="16"/>
  <c r="BN70" i="16"/>
  <c r="BM70" i="16"/>
  <c r="BL70" i="16"/>
  <c r="BK70" i="16"/>
  <c r="BJ70" i="16"/>
  <c r="BI70" i="16"/>
  <c r="BH70" i="16"/>
  <c r="BG70" i="16"/>
  <c r="BF70" i="16"/>
  <c r="BE70" i="16"/>
  <c r="BD70" i="16"/>
  <c r="BC70" i="16"/>
  <c r="BB70" i="16"/>
  <c r="BA70" i="16"/>
  <c r="AZ70" i="16"/>
  <c r="AY70" i="16"/>
  <c r="AX70" i="16"/>
  <c r="AW70" i="16"/>
  <c r="AV70" i="16"/>
  <c r="AU70" i="16"/>
  <c r="AT70" i="16"/>
  <c r="AS70" i="16"/>
  <c r="AR70" i="16"/>
  <c r="AQ70" i="16"/>
  <c r="AP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AA70" i="16"/>
  <c r="Z70" i="16"/>
  <c r="Y70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GC69" i="16"/>
  <c r="GB69" i="16"/>
  <c r="GA69" i="16"/>
  <c r="FZ69" i="16"/>
  <c r="FY69" i="16"/>
  <c r="FX69" i="16"/>
  <c r="FW69" i="16"/>
  <c r="FV69" i="16"/>
  <c r="FU69" i="16"/>
  <c r="FT69" i="16"/>
  <c r="FS69" i="16"/>
  <c r="FR69" i="16"/>
  <c r="FQ69" i="16"/>
  <c r="FP69" i="16"/>
  <c r="FO69" i="16"/>
  <c r="FN69" i="16"/>
  <c r="FM69" i="16"/>
  <c r="FL69" i="16"/>
  <c r="FK69" i="16"/>
  <c r="FJ69" i="16"/>
  <c r="FI69" i="16"/>
  <c r="FH69" i="16"/>
  <c r="FG69" i="16"/>
  <c r="FF69" i="16"/>
  <c r="FE69" i="16"/>
  <c r="FD69" i="16"/>
  <c r="FC69" i="16"/>
  <c r="FB69" i="16"/>
  <c r="FA69" i="16"/>
  <c r="EZ69" i="16"/>
  <c r="EY69" i="16"/>
  <c r="EX69" i="16"/>
  <c r="EW69" i="16"/>
  <c r="EV69" i="16"/>
  <c r="EU69" i="16"/>
  <c r="ET69" i="16"/>
  <c r="ES69" i="16"/>
  <c r="ER69" i="16"/>
  <c r="EQ69" i="16"/>
  <c r="EP69" i="16"/>
  <c r="EO69" i="16"/>
  <c r="EN69" i="16"/>
  <c r="EM69" i="16"/>
  <c r="EL69" i="16"/>
  <c r="EK69" i="16"/>
  <c r="EJ69" i="16"/>
  <c r="EI69" i="16"/>
  <c r="EH69" i="16"/>
  <c r="EG69" i="16"/>
  <c r="EF69" i="16"/>
  <c r="EE69" i="16"/>
  <c r="ED69" i="16"/>
  <c r="EC69" i="16"/>
  <c r="EB69" i="16"/>
  <c r="EA69" i="16"/>
  <c r="DZ69" i="16"/>
  <c r="DY69" i="16"/>
  <c r="DX69" i="16"/>
  <c r="DW69" i="16"/>
  <c r="DV69" i="16"/>
  <c r="DU69" i="16"/>
  <c r="DT69" i="16"/>
  <c r="DS69" i="16"/>
  <c r="DR69" i="16"/>
  <c r="DQ69" i="16"/>
  <c r="DP69" i="16"/>
  <c r="DO69" i="16"/>
  <c r="DN69" i="16"/>
  <c r="DM69" i="16"/>
  <c r="DL69" i="16"/>
  <c r="DK69" i="16"/>
  <c r="DJ69" i="16"/>
  <c r="DI69" i="16"/>
  <c r="DH69" i="16"/>
  <c r="DG69" i="16"/>
  <c r="DF69" i="16"/>
  <c r="DE69" i="16"/>
  <c r="DD69" i="16"/>
  <c r="DC69" i="16"/>
  <c r="DB69" i="16"/>
  <c r="DA69" i="16"/>
  <c r="CZ69" i="16"/>
  <c r="CY69" i="16"/>
  <c r="CX69" i="16"/>
  <c r="CW69" i="16"/>
  <c r="CV69" i="16"/>
  <c r="CU69" i="16"/>
  <c r="CT69" i="16"/>
  <c r="CS69" i="16"/>
  <c r="CR69" i="16"/>
  <c r="CQ69" i="16"/>
  <c r="CP69" i="16"/>
  <c r="CO69" i="16"/>
  <c r="CN69" i="16"/>
  <c r="CM69" i="16"/>
  <c r="CL69" i="16"/>
  <c r="CK69" i="16"/>
  <c r="CJ69" i="16"/>
  <c r="CI69" i="16"/>
  <c r="CH69" i="16"/>
  <c r="CG69" i="16"/>
  <c r="CF69" i="16"/>
  <c r="CE69" i="16"/>
  <c r="CD69" i="16"/>
  <c r="CC69" i="16"/>
  <c r="CB69" i="16"/>
  <c r="CA69" i="16"/>
  <c r="BZ69" i="16"/>
  <c r="BY69" i="16"/>
  <c r="BX69" i="16"/>
  <c r="BW69" i="16"/>
  <c r="BV69" i="16"/>
  <c r="BU69" i="16"/>
  <c r="BT69" i="16"/>
  <c r="BS69" i="16"/>
  <c r="BR69" i="16"/>
  <c r="BQ69" i="16"/>
  <c r="BP69" i="16"/>
  <c r="BO69" i="16"/>
  <c r="BN69" i="16"/>
  <c r="BM69" i="16"/>
  <c r="BL69" i="16"/>
  <c r="BK69" i="16"/>
  <c r="BJ69" i="16"/>
  <c r="BI69" i="16"/>
  <c r="BH69" i="16"/>
  <c r="BG69" i="16"/>
  <c r="BF69" i="16"/>
  <c r="BE69" i="16"/>
  <c r="BD69" i="16"/>
  <c r="BC69" i="16"/>
  <c r="BB69" i="16"/>
  <c r="BA69" i="16"/>
  <c r="AZ69" i="16"/>
  <c r="AY69" i="16"/>
  <c r="AX69" i="16"/>
  <c r="AW69" i="16"/>
  <c r="AV69" i="16"/>
  <c r="AU69" i="16"/>
  <c r="AT69" i="16"/>
  <c r="AS69" i="16"/>
  <c r="AR69" i="16"/>
  <c r="AQ69" i="16"/>
  <c r="AP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AA69" i="16"/>
  <c r="Z69" i="16"/>
  <c r="Y69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GC68" i="16"/>
  <c r="GB68" i="16"/>
  <c r="GA68" i="16"/>
  <c r="FZ68" i="16"/>
  <c r="FY68" i="16"/>
  <c r="FX68" i="16"/>
  <c r="FW68" i="16"/>
  <c r="FV68" i="16"/>
  <c r="FU68" i="16"/>
  <c r="FT68" i="16"/>
  <c r="FS68" i="16"/>
  <c r="FR68" i="16"/>
  <c r="FQ68" i="16"/>
  <c r="FP68" i="16"/>
  <c r="FO68" i="16"/>
  <c r="FN68" i="16"/>
  <c r="FM68" i="16"/>
  <c r="FL68" i="16"/>
  <c r="FK68" i="16"/>
  <c r="FJ68" i="16"/>
  <c r="FI68" i="16"/>
  <c r="FH68" i="16"/>
  <c r="FG68" i="16"/>
  <c r="FF68" i="16"/>
  <c r="FE68" i="16"/>
  <c r="FD68" i="16"/>
  <c r="FC68" i="16"/>
  <c r="FB68" i="16"/>
  <c r="FA68" i="16"/>
  <c r="EZ68" i="16"/>
  <c r="EY68" i="16"/>
  <c r="EX68" i="16"/>
  <c r="EW68" i="16"/>
  <c r="EV68" i="16"/>
  <c r="EU68" i="16"/>
  <c r="ET68" i="16"/>
  <c r="ES68" i="16"/>
  <c r="ER68" i="16"/>
  <c r="EQ68" i="16"/>
  <c r="EP68" i="16"/>
  <c r="EO68" i="16"/>
  <c r="EN68" i="16"/>
  <c r="EM68" i="16"/>
  <c r="EL68" i="16"/>
  <c r="EK68" i="16"/>
  <c r="EJ68" i="16"/>
  <c r="EI68" i="16"/>
  <c r="EH68" i="16"/>
  <c r="EG68" i="16"/>
  <c r="EF68" i="16"/>
  <c r="EE68" i="16"/>
  <c r="ED68" i="16"/>
  <c r="EC68" i="16"/>
  <c r="EB68" i="16"/>
  <c r="EA68" i="16"/>
  <c r="DZ68" i="16"/>
  <c r="DY68" i="16"/>
  <c r="DX68" i="16"/>
  <c r="DW68" i="16"/>
  <c r="DV68" i="16"/>
  <c r="DU68" i="16"/>
  <c r="DT68" i="16"/>
  <c r="DS68" i="16"/>
  <c r="DR68" i="16"/>
  <c r="DQ68" i="16"/>
  <c r="DP68" i="16"/>
  <c r="DO68" i="16"/>
  <c r="DN68" i="16"/>
  <c r="DM68" i="16"/>
  <c r="DL68" i="16"/>
  <c r="DK68" i="16"/>
  <c r="DJ68" i="16"/>
  <c r="DI68" i="16"/>
  <c r="DH68" i="16"/>
  <c r="DG68" i="16"/>
  <c r="DF68" i="16"/>
  <c r="DE68" i="16"/>
  <c r="DD68" i="16"/>
  <c r="DC68" i="16"/>
  <c r="DB68" i="16"/>
  <c r="DA68" i="16"/>
  <c r="CZ68" i="16"/>
  <c r="CY68" i="16"/>
  <c r="CX68" i="16"/>
  <c r="CW68" i="16"/>
  <c r="CV68" i="16"/>
  <c r="CU68" i="16"/>
  <c r="CT68" i="16"/>
  <c r="CS68" i="16"/>
  <c r="CR68" i="16"/>
  <c r="CQ68" i="16"/>
  <c r="CP68" i="16"/>
  <c r="CO68" i="16"/>
  <c r="CN68" i="16"/>
  <c r="CM68" i="16"/>
  <c r="CL68" i="16"/>
  <c r="CK68" i="16"/>
  <c r="CJ68" i="16"/>
  <c r="CI68" i="16"/>
  <c r="CH68" i="16"/>
  <c r="CG68" i="16"/>
  <c r="CF68" i="16"/>
  <c r="CE68" i="16"/>
  <c r="CD68" i="16"/>
  <c r="CC68" i="16"/>
  <c r="CB68" i="16"/>
  <c r="CA68" i="16"/>
  <c r="BZ68" i="16"/>
  <c r="BY68" i="16"/>
  <c r="BX68" i="16"/>
  <c r="BW68" i="16"/>
  <c r="BV68" i="16"/>
  <c r="BU68" i="16"/>
  <c r="BT68" i="16"/>
  <c r="BS68" i="16"/>
  <c r="BR68" i="16"/>
  <c r="BQ68" i="16"/>
  <c r="BP68" i="16"/>
  <c r="BO68" i="16"/>
  <c r="BN68" i="16"/>
  <c r="BM68" i="16"/>
  <c r="BL68" i="16"/>
  <c r="BK68" i="16"/>
  <c r="BJ68" i="16"/>
  <c r="BI68" i="16"/>
  <c r="BH68" i="16"/>
  <c r="BG68" i="16"/>
  <c r="BF68" i="16"/>
  <c r="BE68" i="16"/>
  <c r="BD68" i="16"/>
  <c r="BC68" i="16"/>
  <c r="BB68" i="16"/>
  <c r="BA68" i="16"/>
  <c r="AZ68" i="16"/>
  <c r="AY68" i="16"/>
  <c r="AX68" i="16"/>
  <c r="AW68" i="16"/>
  <c r="AV68" i="16"/>
  <c r="AU68" i="16"/>
  <c r="AT68" i="16"/>
  <c r="AS68" i="16"/>
  <c r="AR68" i="16"/>
  <c r="AQ68" i="16"/>
  <c r="AP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B68" i="16"/>
  <c r="AA68" i="16"/>
  <c r="Z68" i="16"/>
  <c r="Y68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GC67" i="16"/>
  <c r="GB67" i="16"/>
  <c r="GA67" i="16"/>
  <c r="FZ67" i="16"/>
  <c r="FY67" i="16"/>
  <c r="FX67" i="16"/>
  <c r="FW67" i="16"/>
  <c r="FV67" i="16"/>
  <c r="FU67" i="16"/>
  <c r="FT67" i="16"/>
  <c r="FS67" i="16"/>
  <c r="FR67" i="16"/>
  <c r="FQ67" i="16"/>
  <c r="FP67" i="16"/>
  <c r="FO67" i="16"/>
  <c r="FN67" i="16"/>
  <c r="FM67" i="16"/>
  <c r="FL67" i="16"/>
  <c r="FK67" i="16"/>
  <c r="FJ67" i="16"/>
  <c r="FI67" i="16"/>
  <c r="FH67" i="16"/>
  <c r="FG67" i="16"/>
  <c r="FF67" i="16"/>
  <c r="FE67" i="16"/>
  <c r="FD67" i="16"/>
  <c r="FC67" i="16"/>
  <c r="FB67" i="16"/>
  <c r="FA67" i="16"/>
  <c r="EZ67" i="16"/>
  <c r="EY67" i="16"/>
  <c r="EX67" i="16"/>
  <c r="EW67" i="16"/>
  <c r="EV67" i="16"/>
  <c r="EU67" i="16"/>
  <c r="ET67" i="16"/>
  <c r="ES67" i="16"/>
  <c r="ER67" i="16"/>
  <c r="EQ67" i="16"/>
  <c r="EP67" i="16"/>
  <c r="EO67" i="16"/>
  <c r="EN67" i="16"/>
  <c r="EM67" i="16"/>
  <c r="EL67" i="16"/>
  <c r="EK67" i="16"/>
  <c r="EJ67" i="16"/>
  <c r="EI67" i="16"/>
  <c r="EH67" i="16"/>
  <c r="EG67" i="16"/>
  <c r="EF67" i="16"/>
  <c r="EE67" i="16"/>
  <c r="ED67" i="16"/>
  <c r="EC67" i="16"/>
  <c r="EB67" i="16"/>
  <c r="EA67" i="16"/>
  <c r="DZ67" i="16"/>
  <c r="DY67" i="16"/>
  <c r="DX67" i="16"/>
  <c r="DW67" i="16"/>
  <c r="DV67" i="16"/>
  <c r="DU67" i="16"/>
  <c r="DT67" i="16"/>
  <c r="DS67" i="16"/>
  <c r="DR67" i="16"/>
  <c r="DQ67" i="16"/>
  <c r="DP67" i="16"/>
  <c r="DO67" i="16"/>
  <c r="DN67" i="16"/>
  <c r="DM67" i="16"/>
  <c r="DL67" i="16"/>
  <c r="DK67" i="16"/>
  <c r="DJ67" i="16"/>
  <c r="DI67" i="16"/>
  <c r="DH67" i="16"/>
  <c r="DG67" i="16"/>
  <c r="DF67" i="16"/>
  <c r="DE67" i="16"/>
  <c r="DD67" i="16"/>
  <c r="DC67" i="16"/>
  <c r="DB67" i="16"/>
  <c r="DA67" i="16"/>
  <c r="CZ67" i="16"/>
  <c r="CY67" i="16"/>
  <c r="CX67" i="16"/>
  <c r="CW67" i="16"/>
  <c r="CV67" i="16"/>
  <c r="CU67" i="16"/>
  <c r="CT67" i="16"/>
  <c r="CS67" i="16"/>
  <c r="CR67" i="16"/>
  <c r="CQ67" i="16"/>
  <c r="CP67" i="16"/>
  <c r="CO67" i="16"/>
  <c r="CN67" i="16"/>
  <c r="CM67" i="16"/>
  <c r="CL67" i="16"/>
  <c r="CK67" i="16"/>
  <c r="CJ67" i="16"/>
  <c r="CI67" i="16"/>
  <c r="CH67" i="16"/>
  <c r="CG67" i="16"/>
  <c r="CF67" i="16"/>
  <c r="CE67" i="16"/>
  <c r="CD67" i="16"/>
  <c r="CC67" i="16"/>
  <c r="CB67" i="16"/>
  <c r="CA67" i="16"/>
  <c r="BZ67" i="16"/>
  <c r="BY67" i="16"/>
  <c r="BX67" i="16"/>
  <c r="BW67" i="16"/>
  <c r="BV67" i="16"/>
  <c r="BU67" i="16"/>
  <c r="BT67" i="16"/>
  <c r="BS67" i="16"/>
  <c r="BR67" i="16"/>
  <c r="BQ67" i="16"/>
  <c r="BP67" i="16"/>
  <c r="BO67" i="16"/>
  <c r="BN67" i="16"/>
  <c r="BM67" i="16"/>
  <c r="BL67" i="16"/>
  <c r="BK67" i="16"/>
  <c r="BJ67" i="16"/>
  <c r="BI67" i="16"/>
  <c r="BH67" i="16"/>
  <c r="BG67" i="16"/>
  <c r="BF67" i="16"/>
  <c r="BE67" i="16"/>
  <c r="BD67" i="16"/>
  <c r="BC67" i="16"/>
  <c r="BB67" i="16"/>
  <c r="BA67" i="16"/>
  <c r="AZ67" i="16"/>
  <c r="AY67" i="16"/>
  <c r="AX67" i="16"/>
  <c r="AW67" i="16"/>
  <c r="AV67" i="16"/>
  <c r="AU67" i="16"/>
  <c r="AT67" i="16"/>
  <c r="AS67" i="16"/>
  <c r="AR67" i="16"/>
  <c r="AQ67" i="16"/>
  <c r="AP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GC66" i="16"/>
  <c r="GB66" i="16"/>
  <c r="GA66" i="16"/>
  <c r="FZ66" i="16"/>
  <c r="FY66" i="16"/>
  <c r="FX66" i="16"/>
  <c r="FW66" i="16"/>
  <c r="FV66" i="16"/>
  <c r="FU66" i="16"/>
  <c r="FT66" i="16"/>
  <c r="FS66" i="16"/>
  <c r="FR66" i="16"/>
  <c r="FQ66" i="16"/>
  <c r="FP66" i="16"/>
  <c r="FO66" i="16"/>
  <c r="FN66" i="16"/>
  <c r="FM66" i="16"/>
  <c r="FL66" i="16"/>
  <c r="FK66" i="16"/>
  <c r="FJ66" i="16"/>
  <c r="FI66" i="16"/>
  <c r="FH66" i="16"/>
  <c r="FG66" i="16"/>
  <c r="FF66" i="16"/>
  <c r="FE66" i="16"/>
  <c r="FD66" i="16"/>
  <c r="FC66" i="16"/>
  <c r="FB66" i="16"/>
  <c r="FA66" i="16"/>
  <c r="EZ66" i="16"/>
  <c r="EY66" i="16"/>
  <c r="EX66" i="16"/>
  <c r="EW66" i="16"/>
  <c r="EV66" i="16"/>
  <c r="EU66" i="16"/>
  <c r="ET66" i="16"/>
  <c r="ES66" i="16"/>
  <c r="ER66" i="16"/>
  <c r="EQ66" i="16"/>
  <c r="EP66" i="16"/>
  <c r="EO66" i="16"/>
  <c r="EN66" i="16"/>
  <c r="EM66" i="16"/>
  <c r="EL66" i="16"/>
  <c r="EK66" i="16"/>
  <c r="EJ66" i="16"/>
  <c r="EI66" i="16"/>
  <c r="EH66" i="16"/>
  <c r="EG66" i="16"/>
  <c r="EF66" i="16"/>
  <c r="EE66" i="16"/>
  <c r="ED66" i="16"/>
  <c r="EC66" i="16"/>
  <c r="EB66" i="16"/>
  <c r="EA66" i="16"/>
  <c r="DZ66" i="16"/>
  <c r="DY66" i="16"/>
  <c r="DX66" i="16"/>
  <c r="DW66" i="16"/>
  <c r="DV66" i="16"/>
  <c r="DU66" i="16"/>
  <c r="DT66" i="16"/>
  <c r="DS66" i="16"/>
  <c r="DR66" i="16"/>
  <c r="DQ66" i="16"/>
  <c r="DP66" i="16"/>
  <c r="DO66" i="16"/>
  <c r="DN66" i="16"/>
  <c r="DM66" i="16"/>
  <c r="DL66" i="16"/>
  <c r="DK66" i="16"/>
  <c r="DJ66" i="16"/>
  <c r="DI66" i="16"/>
  <c r="DH66" i="16"/>
  <c r="DG66" i="16"/>
  <c r="DF66" i="16"/>
  <c r="DE66" i="16"/>
  <c r="DD66" i="16"/>
  <c r="DC66" i="16"/>
  <c r="DB66" i="16"/>
  <c r="DA66" i="16"/>
  <c r="CZ66" i="16"/>
  <c r="CY66" i="16"/>
  <c r="CX66" i="16"/>
  <c r="CW66" i="16"/>
  <c r="CV66" i="16"/>
  <c r="CU66" i="16"/>
  <c r="CT66" i="16"/>
  <c r="CS66" i="16"/>
  <c r="CR66" i="16"/>
  <c r="CQ66" i="16"/>
  <c r="CP66" i="16"/>
  <c r="CO66" i="16"/>
  <c r="CN66" i="16"/>
  <c r="CM66" i="16"/>
  <c r="CL66" i="16"/>
  <c r="CK66" i="16"/>
  <c r="CJ66" i="16"/>
  <c r="CI66" i="16"/>
  <c r="CH66" i="16"/>
  <c r="CG66" i="16"/>
  <c r="CF66" i="16"/>
  <c r="CE66" i="16"/>
  <c r="CD66" i="16"/>
  <c r="CC66" i="16"/>
  <c r="CB66" i="16"/>
  <c r="CA66" i="16"/>
  <c r="BZ66" i="16"/>
  <c r="BY66" i="16"/>
  <c r="BX66" i="16"/>
  <c r="BW66" i="16"/>
  <c r="BV66" i="16"/>
  <c r="BU66" i="16"/>
  <c r="BT66" i="16"/>
  <c r="BS66" i="16"/>
  <c r="BR66" i="16"/>
  <c r="BQ66" i="16"/>
  <c r="BP66" i="16"/>
  <c r="BO66" i="16"/>
  <c r="BN66" i="16"/>
  <c r="BM66" i="16"/>
  <c r="BL66" i="16"/>
  <c r="BK66" i="16"/>
  <c r="BJ66" i="16"/>
  <c r="BI66" i="16"/>
  <c r="BH66" i="16"/>
  <c r="BG66" i="16"/>
  <c r="BF66" i="16"/>
  <c r="BE66" i="16"/>
  <c r="BD66" i="16"/>
  <c r="BC66" i="16"/>
  <c r="BB66" i="16"/>
  <c r="BA66" i="16"/>
  <c r="AZ66" i="16"/>
  <c r="AY66" i="16"/>
  <c r="AX66" i="16"/>
  <c r="AW66" i="16"/>
  <c r="AV66" i="16"/>
  <c r="AU66" i="16"/>
  <c r="AT66" i="16"/>
  <c r="AS66" i="16"/>
  <c r="AR66" i="16"/>
  <c r="AQ66" i="16"/>
  <c r="AP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GC65" i="16"/>
  <c r="GB65" i="16"/>
  <c r="GA65" i="16"/>
  <c r="FZ65" i="16"/>
  <c r="FY65" i="16"/>
  <c r="FX65" i="16"/>
  <c r="FW65" i="16"/>
  <c r="FV65" i="16"/>
  <c r="FU65" i="16"/>
  <c r="FT65" i="16"/>
  <c r="FS65" i="16"/>
  <c r="FR65" i="16"/>
  <c r="FQ65" i="16"/>
  <c r="FP65" i="16"/>
  <c r="FO65" i="16"/>
  <c r="FN65" i="16"/>
  <c r="FM65" i="16"/>
  <c r="FL65" i="16"/>
  <c r="FK65" i="16"/>
  <c r="FJ65" i="16"/>
  <c r="FI65" i="16"/>
  <c r="FH65" i="16"/>
  <c r="FG65" i="16"/>
  <c r="FF65" i="16"/>
  <c r="FE65" i="16"/>
  <c r="FD65" i="16"/>
  <c r="FC65" i="16"/>
  <c r="FB65" i="16"/>
  <c r="FA65" i="16"/>
  <c r="EZ65" i="16"/>
  <c r="EY65" i="16"/>
  <c r="EX65" i="16"/>
  <c r="EW65" i="16"/>
  <c r="EV65" i="16"/>
  <c r="EU65" i="16"/>
  <c r="ET65" i="16"/>
  <c r="ES65" i="16"/>
  <c r="ER65" i="16"/>
  <c r="EQ65" i="16"/>
  <c r="EP65" i="16"/>
  <c r="EO65" i="16"/>
  <c r="EN65" i="16"/>
  <c r="EM65" i="16"/>
  <c r="EL65" i="16"/>
  <c r="EK65" i="16"/>
  <c r="EJ65" i="16"/>
  <c r="EI65" i="16"/>
  <c r="EH65" i="16"/>
  <c r="EG65" i="16"/>
  <c r="EF65" i="16"/>
  <c r="EE65" i="16"/>
  <c r="ED65" i="16"/>
  <c r="EC65" i="16"/>
  <c r="EB65" i="16"/>
  <c r="EA65" i="16"/>
  <c r="DZ65" i="16"/>
  <c r="DY65" i="16"/>
  <c r="DX65" i="16"/>
  <c r="DW65" i="16"/>
  <c r="DV65" i="16"/>
  <c r="DU65" i="16"/>
  <c r="DT65" i="16"/>
  <c r="DS65" i="16"/>
  <c r="DR65" i="16"/>
  <c r="DQ65" i="16"/>
  <c r="DP65" i="16"/>
  <c r="DO65" i="16"/>
  <c r="DN65" i="16"/>
  <c r="DM65" i="16"/>
  <c r="DL65" i="16"/>
  <c r="DK65" i="16"/>
  <c r="DJ65" i="16"/>
  <c r="DI65" i="16"/>
  <c r="DH65" i="16"/>
  <c r="DG65" i="16"/>
  <c r="DF65" i="16"/>
  <c r="DE65" i="16"/>
  <c r="DD65" i="16"/>
  <c r="DC65" i="16"/>
  <c r="DB65" i="16"/>
  <c r="DA65" i="16"/>
  <c r="CZ65" i="16"/>
  <c r="CY65" i="16"/>
  <c r="CX65" i="16"/>
  <c r="CW65" i="16"/>
  <c r="CV65" i="16"/>
  <c r="CU65" i="16"/>
  <c r="CT65" i="16"/>
  <c r="CS65" i="16"/>
  <c r="CR65" i="16"/>
  <c r="CQ65" i="16"/>
  <c r="CP65" i="16"/>
  <c r="CO65" i="16"/>
  <c r="CN65" i="16"/>
  <c r="CM65" i="16"/>
  <c r="CL65" i="16"/>
  <c r="CK65" i="16"/>
  <c r="CJ65" i="16"/>
  <c r="CI65" i="16"/>
  <c r="CH65" i="16"/>
  <c r="CG65" i="16"/>
  <c r="CF65" i="16"/>
  <c r="CE65" i="16"/>
  <c r="CD65" i="16"/>
  <c r="CC65" i="16"/>
  <c r="CB65" i="16"/>
  <c r="CA65" i="16"/>
  <c r="BZ65" i="16"/>
  <c r="BY65" i="16"/>
  <c r="BX65" i="16"/>
  <c r="BW65" i="16"/>
  <c r="BV65" i="16"/>
  <c r="BU65" i="16"/>
  <c r="BT65" i="16"/>
  <c r="BS65" i="16"/>
  <c r="BR65" i="16"/>
  <c r="BQ65" i="16"/>
  <c r="BP65" i="16"/>
  <c r="BO65" i="16"/>
  <c r="BN65" i="16"/>
  <c r="BM65" i="16"/>
  <c r="BL65" i="16"/>
  <c r="BK65" i="16"/>
  <c r="BJ65" i="16"/>
  <c r="BI65" i="16"/>
  <c r="BH65" i="16"/>
  <c r="BG65" i="16"/>
  <c r="BF65" i="16"/>
  <c r="BE65" i="16"/>
  <c r="BD65" i="16"/>
  <c r="BC65" i="16"/>
  <c r="BB65" i="16"/>
  <c r="BA65" i="16"/>
  <c r="AZ65" i="16"/>
  <c r="AY65" i="16"/>
  <c r="AX65" i="16"/>
  <c r="AW65" i="16"/>
  <c r="AV65" i="16"/>
  <c r="AU65" i="16"/>
  <c r="AT65" i="16"/>
  <c r="AS65" i="16"/>
  <c r="AR65" i="16"/>
  <c r="AQ65" i="16"/>
  <c r="AP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AA65" i="16"/>
  <c r="Z65" i="16"/>
  <c r="Y65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GC64" i="16"/>
  <c r="GB64" i="16"/>
  <c r="GA64" i="16"/>
  <c r="FZ64" i="16"/>
  <c r="FY64" i="16"/>
  <c r="FX64" i="16"/>
  <c r="FW64" i="16"/>
  <c r="FV64" i="16"/>
  <c r="FU64" i="16"/>
  <c r="FT64" i="16"/>
  <c r="FS64" i="16"/>
  <c r="FR64" i="16"/>
  <c r="FQ64" i="16"/>
  <c r="FP64" i="16"/>
  <c r="FO64" i="16"/>
  <c r="FN64" i="16"/>
  <c r="FM64" i="16"/>
  <c r="FL64" i="16"/>
  <c r="FK64" i="16"/>
  <c r="FJ64" i="16"/>
  <c r="FI64" i="16"/>
  <c r="FH64" i="16"/>
  <c r="FG64" i="16"/>
  <c r="FF64" i="16"/>
  <c r="FE64" i="16"/>
  <c r="FD64" i="16"/>
  <c r="FC64" i="16"/>
  <c r="FB64" i="16"/>
  <c r="FA64" i="16"/>
  <c r="EZ64" i="16"/>
  <c r="EY64" i="16"/>
  <c r="EX64" i="16"/>
  <c r="EW64" i="16"/>
  <c r="EV64" i="16"/>
  <c r="EU64" i="16"/>
  <c r="ET64" i="16"/>
  <c r="ES64" i="16"/>
  <c r="ER64" i="16"/>
  <c r="EQ64" i="16"/>
  <c r="EP64" i="16"/>
  <c r="EO64" i="16"/>
  <c r="EN64" i="16"/>
  <c r="EM64" i="16"/>
  <c r="EL64" i="16"/>
  <c r="EK64" i="16"/>
  <c r="EJ64" i="16"/>
  <c r="EI64" i="16"/>
  <c r="EH64" i="16"/>
  <c r="EG64" i="16"/>
  <c r="EF64" i="16"/>
  <c r="EE64" i="16"/>
  <c r="ED64" i="16"/>
  <c r="EC64" i="16"/>
  <c r="EB64" i="16"/>
  <c r="EA64" i="16"/>
  <c r="DZ64" i="16"/>
  <c r="DY64" i="16"/>
  <c r="DX64" i="16"/>
  <c r="DW64" i="16"/>
  <c r="DV64" i="16"/>
  <c r="DU64" i="16"/>
  <c r="DT64" i="16"/>
  <c r="DS64" i="16"/>
  <c r="DR64" i="16"/>
  <c r="DQ64" i="16"/>
  <c r="DP64" i="16"/>
  <c r="DO64" i="16"/>
  <c r="DN64" i="16"/>
  <c r="DM64" i="16"/>
  <c r="DL64" i="16"/>
  <c r="DK64" i="16"/>
  <c r="DJ64" i="16"/>
  <c r="DI64" i="16"/>
  <c r="DH64" i="16"/>
  <c r="DG64" i="16"/>
  <c r="DF64" i="16"/>
  <c r="DE64" i="16"/>
  <c r="DD64" i="16"/>
  <c r="DC64" i="16"/>
  <c r="DB64" i="16"/>
  <c r="DA64" i="16"/>
  <c r="CZ64" i="16"/>
  <c r="CY64" i="16"/>
  <c r="CX64" i="16"/>
  <c r="CW64" i="16"/>
  <c r="CV64" i="16"/>
  <c r="CU64" i="16"/>
  <c r="CT64" i="16"/>
  <c r="CS64" i="16"/>
  <c r="CR64" i="16"/>
  <c r="CQ64" i="16"/>
  <c r="CP64" i="16"/>
  <c r="CO64" i="16"/>
  <c r="CN64" i="16"/>
  <c r="CM64" i="16"/>
  <c r="CL64" i="16"/>
  <c r="CK64" i="16"/>
  <c r="CJ64" i="16"/>
  <c r="CI64" i="16"/>
  <c r="CH64" i="16"/>
  <c r="CG64" i="16"/>
  <c r="CF64" i="16"/>
  <c r="CE64" i="16"/>
  <c r="CD64" i="16"/>
  <c r="CC64" i="16"/>
  <c r="CB64" i="16"/>
  <c r="CA64" i="16"/>
  <c r="BZ64" i="16"/>
  <c r="BY64" i="16"/>
  <c r="BX64" i="16"/>
  <c r="BW64" i="16"/>
  <c r="BV64" i="16"/>
  <c r="BU64" i="16"/>
  <c r="BT64" i="16"/>
  <c r="BS64" i="16"/>
  <c r="BR64" i="16"/>
  <c r="BQ64" i="16"/>
  <c r="BP64" i="16"/>
  <c r="BO64" i="16"/>
  <c r="BN64" i="16"/>
  <c r="BM64" i="16"/>
  <c r="BL64" i="16"/>
  <c r="BK64" i="16"/>
  <c r="BJ64" i="16"/>
  <c r="BI64" i="16"/>
  <c r="BH64" i="16"/>
  <c r="BG64" i="16"/>
  <c r="BF64" i="16"/>
  <c r="BE64" i="16"/>
  <c r="BD64" i="16"/>
  <c r="BC64" i="16"/>
  <c r="BB64" i="16"/>
  <c r="BA64" i="16"/>
  <c r="AZ64" i="16"/>
  <c r="AY64" i="16"/>
  <c r="AX64" i="16"/>
  <c r="AW64" i="16"/>
  <c r="AV64" i="16"/>
  <c r="AU64" i="16"/>
  <c r="AT64" i="16"/>
  <c r="AS64" i="16"/>
  <c r="AR64" i="16"/>
  <c r="AQ64" i="16"/>
  <c r="AP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AA64" i="16"/>
  <c r="Z64" i="16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GC63" i="16"/>
  <c r="GB63" i="16"/>
  <c r="GA63" i="16"/>
  <c r="FZ63" i="16"/>
  <c r="FY63" i="16"/>
  <c r="FX63" i="16"/>
  <c r="FW63" i="16"/>
  <c r="FV63" i="16"/>
  <c r="FU63" i="16"/>
  <c r="FT63" i="16"/>
  <c r="FS63" i="16"/>
  <c r="FR63" i="16"/>
  <c r="FQ63" i="16"/>
  <c r="FP63" i="16"/>
  <c r="FO63" i="16"/>
  <c r="FN63" i="16"/>
  <c r="FM63" i="16"/>
  <c r="FL63" i="16"/>
  <c r="FK63" i="16"/>
  <c r="FJ63" i="16"/>
  <c r="FI63" i="16"/>
  <c r="FH63" i="16"/>
  <c r="FG63" i="16"/>
  <c r="FF63" i="16"/>
  <c r="FE63" i="16"/>
  <c r="FD63" i="16"/>
  <c r="FC63" i="16"/>
  <c r="FB63" i="16"/>
  <c r="FA63" i="16"/>
  <c r="EZ63" i="16"/>
  <c r="EY63" i="16"/>
  <c r="EX63" i="16"/>
  <c r="EW63" i="16"/>
  <c r="EV63" i="16"/>
  <c r="EU63" i="16"/>
  <c r="ET63" i="16"/>
  <c r="ES63" i="16"/>
  <c r="ER63" i="16"/>
  <c r="EQ63" i="16"/>
  <c r="EP63" i="16"/>
  <c r="EO63" i="16"/>
  <c r="EN63" i="16"/>
  <c r="EM63" i="16"/>
  <c r="EL63" i="16"/>
  <c r="EK63" i="16"/>
  <c r="EJ63" i="16"/>
  <c r="EI63" i="16"/>
  <c r="EH63" i="16"/>
  <c r="EG63" i="16"/>
  <c r="EF63" i="16"/>
  <c r="EE63" i="16"/>
  <c r="ED63" i="16"/>
  <c r="EC63" i="16"/>
  <c r="EB63" i="16"/>
  <c r="EA63" i="16"/>
  <c r="DZ63" i="16"/>
  <c r="DY63" i="16"/>
  <c r="DX63" i="16"/>
  <c r="DW63" i="16"/>
  <c r="DV63" i="16"/>
  <c r="DU63" i="16"/>
  <c r="DT63" i="16"/>
  <c r="DS63" i="16"/>
  <c r="DR63" i="16"/>
  <c r="DQ63" i="16"/>
  <c r="DP63" i="16"/>
  <c r="DO63" i="16"/>
  <c r="DN63" i="16"/>
  <c r="DM63" i="16"/>
  <c r="DL63" i="16"/>
  <c r="DK63" i="16"/>
  <c r="DJ63" i="16"/>
  <c r="DI63" i="16"/>
  <c r="DH63" i="16"/>
  <c r="DG63" i="16"/>
  <c r="DF63" i="16"/>
  <c r="DE63" i="16"/>
  <c r="DD63" i="16"/>
  <c r="DC63" i="16"/>
  <c r="DB63" i="16"/>
  <c r="DA63" i="16"/>
  <c r="CZ63" i="16"/>
  <c r="CY63" i="16"/>
  <c r="CX63" i="16"/>
  <c r="CW63" i="16"/>
  <c r="CV63" i="16"/>
  <c r="CU63" i="16"/>
  <c r="CT63" i="16"/>
  <c r="CS63" i="16"/>
  <c r="CR63" i="16"/>
  <c r="CQ63" i="16"/>
  <c r="CP63" i="16"/>
  <c r="CO63" i="16"/>
  <c r="CN63" i="16"/>
  <c r="CM63" i="16"/>
  <c r="CL63" i="16"/>
  <c r="CK63" i="16"/>
  <c r="CJ63" i="16"/>
  <c r="CI63" i="16"/>
  <c r="CH63" i="16"/>
  <c r="CG63" i="16"/>
  <c r="CF63" i="16"/>
  <c r="CE63" i="16"/>
  <c r="CD63" i="16"/>
  <c r="CC63" i="16"/>
  <c r="CB63" i="16"/>
  <c r="CA63" i="16"/>
  <c r="BZ63" i="16"/>
  <c r="BY63" i="16"/>
  <c r="BX63" i="16"/>
  <c r="BW63" i="16"/>
  <c r="BV63" i="16"/>
  <c r="BU63" i="16"/>
  <c r="BT63" i="16"/>
  <c r="BS63" i="16"/>
  <c r="BR63" i="16"/>
  <c r="BQ63" i="16"/>
  <c r="BP63" i="16"/>
  <c r="BO63" i="16"/>
  <c r="BN63" i="16"/>
  <c r="BM63" i="16"/>
  <c r="BL63" i="16"/>
  <c r="BK63" i="16"/>
  <c r="BJ63" i="16"/>
  <c r="BI63" i="16"/>
  <c r="BH63" i="16"/>
  <c r="BG63" i="16"/>
  <c r="BF63" i="16"/>
  <c r="BE63" i="16"/>
  <c r="BD63" i="16"/>
  <c r="BC63" i="16"/>
  <c r="BB63" i="16"/>
  <c r="BA63" i="16"/>
  <c r="AZ63" i="16"/>
  <c r="AY63" i="16"/>
  <c r="AX63" i="16"/>
  <c r="AW63" i="16"/>
  <c r="AV63" i="16"/>
  <c r="AU63" i="16"/>
  <c r="AT63" i="16"/>
  <c r="AS63" i="16"/>
  <c r="AR63" i="16"/>
  <c r="AQ63" i="16"/>
  <c r="AP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GC62" i="16"/>
  <c r="GB62" i="16"/>
  <c r="GA62" i="16"/>
  <c r="FZ62" i="16"/>
  <c r="FY62" i="16"/>
  <c r="FX62" i="16"/>
  <c r="FW62" i="16"/>
  <c r="FV62" i="16"/>
  <c r="FU62" i="16"/>
  <c r="FT62" i="16"/>
  <c r="FS62" i="16"/>
  <c r="FR62" i="16"/>
  <c r="FQ62" i="16"/>
  <c r="FP62" i="16"/>
  <c r="FO62" i="16"/>
  <c r="FN62" i="16"/>
  <c r="FM62" i="16"/>
  <c r="FL62" i="16"/>
  <c r="FK62" i="16"/>
  <c r="FJ62" i="16"/>
  <c r="FI62" i="16"/>
  <c r="FH62" i="16"/>
  <c r="FG62" i="16"/>
  <c r="FF62" i="16"/>
  <c r="FE62" i="16"/>
  <c r="FD62" i="16"/>
  <c r="FC62" i="16"/>
  <c r="FB62" i="16"/>
  <c r="FA62" i="16"/>
  <c r="EZ62" i="16"/>
  <c r="EY62" i="16"/>
  <c r="EX62" i="16"/>
  <c r="EW62" i="16"/>
  <c r="EV62" i="16"/>
  <c r="EU62" i="16"/>
  <c r="ET62" i="16"/>
  <c r="ES62" i="16"/>
  <c r="ER62" i="16"/>
  <c r="EQ62" i="16"/>
  <c r="EP62" i="16"/>
  <c r="EO62" i="16"/>
  <c r="EN62" i="16"/>
  <c r="EM62" i="16"/>
  <c r="EL62" i="16"/>
  <c r="EK62" i="16"/>
  <c r="EJ62" i="16"/>
  <c r="EI62" i="16"/>
  <c r="EH62" i="16"/>
  <c r="EG62" i="16"/>
  <c r="EF62" i="16"/>
  <c r="EE62" i="16"/>
  <c r="ED62" i="16"/>
  <c r="EC62" i="16"/>
  <c r="EB62" i="16"/>
  <c r="EA62" i="16"/>
  <c r="DZ62" i="16"/>
  <c r="DY62" i="16"/>
  <c r="DX62" i="16"/>
  <c r="DW62" i="16"/>
  <c r="DV62" i="16"/>
  <c r="DU62" i="16"/>
  <c r="DT62" i="16"/>
  <c r="DS62" i="16"/>
  <c r="DR62" i="16"/>
  <c r="DQ62" i="16"/>
  <c r="DP62" i="16"/>
  <c r="DO62" i="16"/>
  <c r="DN62" i="16"/>
  <c r="DM62" i="16"/>
  <c r="DL62" i="16"/>
  <c r="DK62" i="16"/>
  <c r="DJ62" i="16"/>
  <c r="DI62" i="16"/>
  <c r="DH62" i="16"/>
  <c r="DG62" i="16"/>
  <c r="DF62" i="16"/>
  <c r="DE62" i="16"/>
  <c r="DD62" i="16"/>
  <c r="DC62" i="16"/>
  <c r="DB62" i="16"/>
  <c r="DA62" i="16"/>
  <c r="CZ62" i="16"/>
  <c r="CY62" i="16"/>
  <c r="CX62" i="16"/>
  <c r="CW62" i="16"/>
  <c r="CV62" i="16"/>
  <c r="CU62" i="16"/>
  <c r="CT62" i="16"/>
  <c r="CS62" i="16"/>
  <c r="CR62" i="16"/>
  <c r="CQ62" i="16"/>
  <c r="CP62" i="16"/>
  <c r="CO62" i="16"/>
  <c r="CN62" i="16"/>
  <c r="CM62" i="16"/>
  <c r="CL62" i="16"/>
  <c r="CK62" i="16"/>
  <c r="CJ62" i="16"/>
  <c r="CI62" i="16"/>
  <c r="CH62" i="16"/>
  <c r="CG62" i="16"/>
  <c r="CF62" i="16"/>
  <c r="CE62" i="16"/>
  <c r="CD62" i="16"/>
  <c r="CC62" i="16"/>
  <c r="CB62" i="16"/>
  <c r="CA62" i="16"/>
  <c r="BZ62" i="16"/>
  <c r="BY62" i="16"/>
  <c r="BX62" i="16"/>
  <c r="BW62" i="16"/>
  <c r="BV62" i="16"/>
  <c r="BU62" i="16"/>
  <c r="BT62" i="16"/>
  <c r="BS62" i="16"/>
  <c r="BR62" i="16"/>
  <c r="BQ62" i="16"/>
  <c r="BP62" i="16"/>
  <c r="BO62" i="16"/>
  <c r="BN62" i="16"/>
  <c r="BM62" i="16"/>
  <c r="BL62" i="16"/>
  <c r="BK62" i="16"/>
  <c r="BJ62" i="16"/>
  <c r="BI62" i="16"/>
  <c r="BH62" i="16"/>
  <c r="BG62" i="16"/>
  <c r="BF62" i="16"/>
  <c r="BE62" i="16"/>
  <c r="BD62" i="16"/>
  <c r="BC62" i="16"/>
  <c r="BB62" i="16"/>
  <c r="BA62" i="16"/>
  <c r="AZ62" i="16"/>
  <c r="AY62" i="16"/>
  <c r="AX62" i="16"/>
  <c r="AW62" i="16"/>
  <c r="AV62" i="16"/>
  <c r="AU62" i="16"/>
  <c r="AT62" i="16"/>
  <c r="AS62" i="16"/>
  <c r="AR62" i="16"/>
  <c r="AQ62" i="16"/>
  <c r="AP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GC61" i="16"/>
  <c r="GB61" i="16"/>
  <c r="GA61" i="16"/>
  <c r="FZ61" i="16"/>
  <c r="FY61" i="16"/>
  <c r="FX61" i="16"/>
  <c r="FW61" i="16"/>
  <c r="FV61" i="16"/>
  <c r="FU61" i="16"/>
  <c r="FT61" i="16"/>
  <c r="FS61" i="16"/>
  <c r="FR61" i="16"/>
  <c r="FQ61" i="16"/>
  <c r="FP61" i="16"/>
  <c r="FO61" i="16"/>
  <c r="FN61" i="16"/>
  <c r="FM61" i="16"/>
  <c r="FL61" i="16"/>
  <c r="FK61" i="16"/>
  <c r="FJ61" i="16"/>
  <c r="FI61" i="16"/>
  <c r="FH61" i="16"/>
  <c r="FG61" i="16"/>
  <c r="FF61" i="16"/>
  <c r="FE61" i="16"/>
  <c r="FD61" i="16"/>
  <c r="FC61" i="16"/>
  <c r="FB61" i="16"/>
  <c r="FA61" i="16"/>
  <c r="EZ61" i="16"/>
  <c r="EY61" i="16"/>
  <c r="EX61" i="16"/>
  <c r="EW61" i="16"/>
  <c r="EV61" i="16"/>
  <c r="EU61" i="16"/>
  <c r="ET61" i="16"/>
  <c r="ES61" i="16"/>
  <c r="ER61" i="16"/>
  <c r="EQ61" i="16"/>
  <c r="EP61" i="16"/>
  <c r="EO61" i="16"/>
  <c r="EN61" i="16"/>
  <c r="EM61" i="16"/>
  <c r="EL61" i="16"/>
  <c r="EK61" i="16"/>
  <c r="EJ61" i="16"/>
  <c r="EI61" i="16"/>
  <c r="EH61" i="16"/>
  <c r="EG61" i="16"/>
  <c r="EF61" i="16"/>
  <c r="EE61" i="16"/>
  <c r="ED61" i="16"/>
  <c r="EC61" i="16"/>
  <c r="EB61" i="16"/>
  <c r="EA61" i="16"/>
  <c r="DZ61" i="16"/>
  <c r="DY61" i="16"/>
  <c r="DX61" i="16"/>
  <c r="DW61" i="16"/>
  <c r="DV61" i="16"/>
  <c r="DU61" i="16"/>
  <c r="DT61" i="16"/>
  <c r="DS61" i="16"/>
  <c r="DR61" i="16"/>
  <c r="DQ61" i="16"/>
  <c r="DP61" i="16"/>
  <c r="DO61" i="16"/>
  <c r="DN61" i="16"/>
  <c r="DM61" i="16"/>
  <c r="DL61" i="16"/>
  <c r="DK61" i="16"/>
  <c r="DJ61" i="16"/>
  <c r="DI61" i="16"/>
  <c r="DH61" i="16"/>
  <c r="DG61" i="16"/>
  <c r="DF61" i="16"/>
  <c r="DE61" i="16"/>
  <c r="DD61" i="16"/>
  <c r="DC61" i="16"/>
  <c r="DB61" i="16"/>
  <c r="DA61" i="16"/>
  <c r="CZ61" i="16"/>
  <c r="CY61" i="16"/>
  <c r="CX61" i="16"/>
  <c r="CW61" i="16"/>
  <c r="CV61" i="16"/>
  <c r="CU61" i="16"/>
  <c r="CT61" i="16"/>
  <c r="CS61" i="16"/>
  <c r="CR61" i="16"/>
  <c r="CQ61" i="16"/>
  <c r="CP61" i="16"/>
  <c r="CO61" i="16"/>
  <c r="CN61" i="16"/>
  <c r="CM61" i="16"/>
  <c r="CL61" i="16"/>
  <c r="CK61" i="16"/>
  <c r="CJ61" i="16"/>
  <c r="CI61" i="16"/>
  <c r="CH61" i="16"/>
  <c r="CG61" i="16"/>
  <c r="CF61" i="16"/>
  <c r="CE61" i="16"/>
  <c r="CD61" i="16"/>
  <c r="CC61" i="16"/>
  <c r="CB61" i="16"/>
  <c r="CA61" i="16"/>
  <c r="BZ61" i="16"/>
  <c r="BY61" i="16"/>
  <c r="BX61" i="16"/>
  <c r="BW61" i="16"/>
  <c r="BV61" i="16"/>
  <c r="BU61" i="16"/>
  <c r="BT61" i="16"/>
  <c r="BS61" i="16"/>
  <c r="BR61" i="16"/>
  <c r="BQ61" i="16"/>
  <c r="BP61" i="16"/>
  <c r="BO61" i="16"/>
  <c r="BN61" i="16"/>
  <c r="BM61" i="16"/>
  <c r="BL61" i="16"/>
  <c r="BK61" i="16"/>
  <c r="BJ61" i="16"/>
  <c r="BI61" i="16"/>
  <c r="BH61" i="16"/>
  <c r="BG61" i="16"/>
  <c r="BF61" i="16"/>
  <c r="BE61" i="16"/>
  <c r="BD61" i="16"/>
  <c r="BC61" i="16"/>
  <c r="BB61" i="16"/>
  <c r="BA61" i="16"/>
  <c r="AZ61" i="16"/>
  <c r="AY61" i="16"/>
  <c r="AX61" i="16"/>
  <c r="AW61" i="16"/>
  <c r="AV61" i="16"/>
  <c r="AU61" i="16"/>
  <c r="AT61" i="16"/>
  <c r="AS61" i="16"/>
  <c r="AR61" i="16"/>
  <c r="AQ61" i="16"/>
  <c r="AP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GC60" i="16"/>
  <c r="GB60" i="16"/>
  <c r="GA60" i="16"/>
  <c r="FZ60" i="16"/>
  <c r="FY60" i="16"/>
  <c r="FX60" i="16"/>
  <c r="FW60" i="16"/>
  <c r="FV60" i="16"/>
  <c r="FU60" i="16"/>
  <c r="FT60" i="16"/>
  <c r="FS60" i="16"/>
  <c r="FR60" i="16"/>
  <c r="FQ60" i="16"/>
  <c r="FP60" i="16"/>
  <c r="FO60" i="16"/>
  <c r="FN60" i="16"/>
  <c r="FM60" i="16"/>
  <c r="FL60" i="16"/>
  <c r="FK60" i="16"/>
  <c r="FJ60" i="16"/>
  <c r="FI60" i="16"/>
  <c r="FH60" i="16"/>
  <c r="FG60" i="16"/>
  <c r="FF60" i="16"/>
  <c r="FE60" i="16"/>
  <c r="FD60" i="16"/>
  <c r="FC60" i="16"/>
  <c r="FB60" i="16"/>
  <c r="FA60" i="16"/>
  <c r="EZ60" i="16"/>
  <c r="EY60" i="16"/>
  <c r="EX60" i="16"/>
  <c r="EW60" i="16"/>
  <c r="EV60" i="16"/>
  <c r="EU60" i="16"/>
  <c r="ET60" i="16"/>
  <c r="ES60" i="16"/>
  <c r="ER60" i="16"/>
  <c r="EQ60" i="16"/>
  <c r="EP60" i="16"/>
  <c r="EO60" i="16"/>
  <c r="EN60" i="16"/>
  <c r="EM60" i="16"/>
  <c r="EL60" i="16"/>
  <c r="EK60" i="16"/>
  <c r="EJ60" i="16"/>
  <c r="EI60" i="16"/>
  <c r="EH60" i="16"/>
  <c r="EG60" i="16"/>
  <c r="EF60" i="16"/>
  <c r="EE60" i="16"/>
  <c r="ED60" i="16"/>
  <c r="EC60" i="16"/>
  <c r="EB60" i="16"/>
  <c r="EA60" i="16"/>
  <c r="DZ60" i="16"/>
  <c r="DY60" i="16"/>
  <c r="DX60" i="16"/>
  <c r="DW60" i="16"/>
  <c r="DV60" i="16"/>
  <c r="DU60" i="16"/>
  <c r="DT60" i="16"/>
  <c r="DS60" i="16"/>
  <c r="DR60" i="16"/>
  <c r="DQ60" i="16"/>
  <c r="DP60" i="16"/>
  <c r="DO60" i="16"/>
  <c r="DN60" i="16"/>
  <c r="DM60" i="16"/>
  <c r="DL60" i="16"/>
  <c r="DK60" i="16"/>
  <c r="DJ60" i="16"/>
  <c r="DI60" i="16"/>
  <c r="DH60" i="16"/>
  <c r="DG60" i="16"/>
  <c r="DF60" i="16"/>
  <c r="DE60" i="16"/>
  <c r="DD60" i="16"/>
  <c r="DC60" i="16"/>
  <c r="DB60" i="16"/>
  <c r="DA60" i="16"/>
  <c r="CZ60" i="16"/>
  <c r="CY60" i="16"/>
  <c r="CX60" i="16"/>
  <c r="CW60" i="16"/>
  <c r="CV60" i="16"/>
  <c r="CU60" i="16"/>
  <c r="CT60" i="16"/>
  <c r="CS60" i="16"/>
  <c r="CR60" i="16"/>
  <c r="CQ60" i="16"/>
  <c r="CP60" i="16"/>
  <c r="CO60" i="16"/>
  <c r="CN60" i="16"/>
  <c r="CM60" i="16"/>
  <c r="CL60" i="16"/>
  <c r="CK60" i="16"/>
  <c r="CJ60" i="16"/>
  <c r="CI60" i="16"/>
  <c r="CH60" i="16"/>
  <c r="CG60" i="16"/>
  <c r="CF60" i="16"/>
  <c r="CE60" i="16"/>
  <c r="CD60" i="16"/>
  <c r="CC60" i="16"/>
  <c r="CB60" i="16"/>
  <c r="CA60" i="16"/>
  <c r="BZ60" i="16"/>
  <c r="BY60" i="16"/>
  <c r="BX60" i="16"/>
  <c r="BW60" i="16"/>
  <c r="BV60" i="16"/>
  <c r="BU60" i="16"/>
  <c r="BT60" i="16"/>
  <c r="BS60" i="16"/>
  <c r="BR60" i="16"/>
  <c r="BQ60" i="16"/>
  <c r="BP60" i="16"/>
  <c r="BO60" i="16"/>
  <c r="BN60" i="16"/>
  <c r="BM60" i="16"/>
  <c r="BL60" i="16"/>
  <c r="BK60" i="16"/>
  <c r="BJ60" i="16"/>
  <c r="BI60" i="16"/>
  <c r="BH60" i="16"/>
  <c r="BG60" i="16"/>
  <c r="BF60" i="16"/>
  <c r="BE60" i="16"/>
  <c r="BD60" i="16"/>
  <c r="BC60" i="16"/>
  <c r="BB60" i="16"/>
  <c r="BA60" i="16"/>
  <c r="AZ60" i="16"/>
  <c r="AY60" i="16"/>
  <c r="AX60" i="16"/>
  <c r="AW60" i="16"/>
  <c r="AV60" i="16"/>
  <c r="AU60" i="16"/>
  <c r="AT60" i="16"/>
  <c r="AS60" i="16"/>
  <c r="AR60" i="16"/>
  <c r="AQ60" i="16"/>
  <c r="AP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GC59" i="16"/>
  <c r="GB59" i="16"/>
  <c r="GA59" i="16"/>
  <c r="FZ59" i="16"/>
  <c r="FY59" i="16"/>
  <c r="FX59" i="16"/>
  <c r="FW59" i="16"/>
  <c r="FV59" i="16"/>
  <c r="FU59" i="16"/>
  <c r="FT59" i="16"/>
  <c r="FS59" i="16"/>
  <c r="FR59" i="16"/>
  <c r="FQ59" i="16"/>
  <c r="FP59" i="16"/>
  <c r="FO59" i="16"/>
  <c r="FN59" i="16"/>
  <c r="FM59" i="16"/>
  <c r="FL59" i="16"/>
  <c r="FK59" i="16"/>
  <c r="FJ59" i="16"/>
  <c r="FI59" i="16"/>
  <c r="FH59" i="16"/>
  <c r="FG59" i="16"/>
  <c r="FF59" i="16"/>
  <c r="FE59" i="16"/>
  <c r="FD59" i="16"/>
  <c r="FC59" i="16"/>
  <c r="FB59" i="16"/>
  <c r="FA59" i="16"/>
  <c r="EZ59" i="16"/>
  <c r="EY59" i="16"/>
  <c r="EX59" i="16"/>
  <c r="EW59" i="16"/>
  <c r="EV59" i="16"/>
  <c r="EU59" i="16"/>
  <c r="ET59" i="16"/>
  <c r="ES59" i="16"/>
  <c r="ER59" i="16"/>
  <c r="EQ59" i="16"/>
  <c r="EP59" i="16"/>
  <c r="EO59" i="16"/>
  <c r="EN59" i="16"/>
  <c r="EM59" i="16"/>
  <c r="EL59" i="16"/>
  <c r="EK59" i="16"/>
  <c r="EJ59" i="16"/>
  <c r="EI59" i="16"/>
  <c r="EH59" i="16"/>
  <c r="EG59" i="16"/>
  <c r="EF59" i="16"/>
  <c r="EE59" i="16"/>
  <c r="ED59" i="16"/>
  <c r="EC59" i="16"/>
  <c r="EB59" i="16"/>
  <c r="EA59" i="16"/>
  <c r="DZ59" i="16"/>
  <c r="DY59" i="16"/>
  <c r="DX59" i="16"/>
  <c r="DW59" i="16"/>
  <c r="DV59" i="16"/>
  <c r="DU59" i="16"/>
  <c r="DT59" i="16"/>
  <c r="DS59" i="16"/>
  <c r="DR59" i="16"/>
  <c r="DQ59" i="16"/>
  <c r="DP59" i="16"/>
  <c r="DO59" i="16"/>
  <c r="DN59" i="16"/>
  <c r="DM59" i="16"/>
  <c r="DL59" i="16"/>
  <c r="DK59" i="16"/>
  <c r="DJ59" i="16"/>
  <c r="DI59" i="16"/>
  <c r="DH59" i="16"/>
  <c r="DG59" i="16"/>
  <c r="DF59" i="16"/>
  <c r="DE59" i="16"/>
  <c r="DD59" i="16"/>
  <c r="DC59" i="16"/>
  <c r="DB59" i="16"/>
  <c r="DA59" i="16"/>
  <c r="CZ59" i="16"/>
  <c r="CY59" i="16"/>
  <c r="CX59" i="16"/>
  <c r="CW59" i="16"/>
  <c r="CV59" i="16"/>
  <c r="CU59" i="16"/>
  <c r="CT59" i="16"/>
  <c r="CS59" i="16"/>
  <c r="CR59" i="16"/>
  <c r="CQ59" i="16"/>
  <c r="CP59" i="16"/>
  <c r="CO59" i="16"/>
  <c r="CN59" i="16"/>
  <c r="CM59" i="16"/>
  <c r="CL59" i="16"/>
  <c r="CK59" i="16"/>
  <c r="CJ59" i="16"/>
  <c r="CI59" i="16"/>
  <c r="CH59" i="16"/>
  <c r="CG59" i="16"/>
  <c r="CF59" i="16"/>
  <c r="CE59" i="16"/>
  <c r="CD59" i="16"/>
  <c r="CC59" i="16"/>
  <c r="CB59" i="16"/>
  <c r="CA59" i="16"/>
  <c r="BZ59" i="16"/>
  <c r="BY59" i="16"/>
  <c r="BX59" i="16"/>
  <c r="BW59" i="16"/>
  <c r="BV59" i="16"/>
  <c r="BU59" i="16"/>
  <c r="BT59" i="16"/>
  <c r="BS59" i="16"/>
  <c r="BR59" i="16"/>
  <c r="BQ59" i="16"/>
  <c r="BP59" i="16"/>
  <c r="BO59" i="16"/>
  <c r="BN59" i="16"/>
  <c r="BM59" i="16"/>
  <c r="BL59" i="16"/>
  <c r="BK59" i="16"/>
  <c r="BJ59" i="16"/>
  <c r="BI59" i="16"/>
  <c r="BH59" i="16"/>
  <c r="BG59" i="16"/>
  <c r="BF59" i="16"/>
  <c r="BE59" i="16"/>
  <c r="BD59" i="16"/>
  <c r="BC59" i="16"/>
  <c r="BB59" i="16"/>
  <c r="BA59" i="16"/>
  <c r="AZ59" i="16"/>
  <c r="AY59" i="16"/>
  <c r="AX59" i="16"/>
  <c r="AW59" i="16"/>
  <c r="AV59" i="16"/>
  <c r="AU59" i="16"/>
  <c r="AT59" i="16"/>
  <c r="AS59" i="16"/>
  <c r="AR59" i="16"/>
  <c r="AQ59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GC58" i="16"/>
  <c r="GB58" i="16"/>
  <c r="GA58" i="16"/>
  <c r="FZ58" i="16"/>
  <c r="FY58" i="16"/>
  <c r="FX58" i="16"/>
  <c r="FW58" i="16"/>
  <c r="FV58" i="16"/>
  <c r="FU58" i="16"/>
  <c r="FT58" i="16"/>
  <c r="FS58" i="16"/>
  <c r="FR58" i="16"/>
  <c r="FQ58" i="16"/>
  <c r="FP58" i="16"/>
  <c r="FO58" i="16"/>
  <c r="FN58" i="16"/>
  <c r="FM58" i="16"/>
  <c r="FL58" i="16"/>
  <c r="FK58" i="16"/>
  <c r="FJ58" i="16"/>
  <c r="FI58" i="16"/>
  <c r="FH58" i="16"/>
  <c r="FG58" i="16"/>
  <c r="FF58" i="16"/>
  <c r="FE58" i="16"/>
  <c r="FD58" i="16"/>
  <c r="FC58" i="16"/>
  <c r="FB58" i="16"/>
  <c r="FA58" i="16"/>
  <c r="EZ58" i="16"/>
  <c r="EY58" i="16"/>
  <c r="EX58" i="16"/>
  <c r="EW58" i="16"/>
  <c r="EV58" i="16"/>
  <c r="EU58" i="16"/>
  <c r="ET58" i="16"/>
  <c r="ES58" i="16"/>
  <c r="ER58" i="16"/>
  <c r="EQ58" i="16"/>
  <c r="EP58" i="16"/>
  <c r="EO58" i="16"/>
  <c r="EN58" i="16"/>
  <c r="EM58" i="16"/>
  <c r="EL58" i="16"/>
  <c r="EK58" i="16"/>
  <c r="EJ58" i="16"/>
  <c r="EI58" i="16"/>
  <c r="EH58" i="16"/>
  <c r="EG58" i="16"/>
  <c r="EF58" i="16"/>
  <c r="EE58" i="16"/>
  <c r="ED58" i="16"/>
  <c r="EC58" i="16"/>
  <c r="EB58" i="16"/>
  <c r="EA58" i="16"/>
  <c r="DZ58" i="16"/>
  <c r="DY58" i="16"/>
  <c r="DX58" i="16"/>
  <c r="DW58" i="16"/>
  <c r="DV58" i="16"/>
  <c r="DU58" i="16"/>
  <c r="DT58" i="16"/>
  <c r="DS58" i="16"/>
  <c r="DR58" i="16"/>
  <c r="DQ58" i="16"/>
  <c r="DP58" i="16"/>
  <c r="DO58" i="16"/>
  <c r="DN58" i="16"/>
  <c r="DM58" i="16"/>
  <c r="DL58" i="16"/>
  <c r="DK58" i="16"/>
  <c r="DJ58" i="16"/>
  <c r="DI58" i="16"/>
  <c r="DH58" i="16"/>
  <c r="DG58" i="16"/>
  <c r="DF58" i="16"/>
  <c r="DE58" i="16"/>
  <c r="DD58" i="16"/>
  <c r="DC58" i="16"/>
  <c r="DB58" i="16"/>
  <c r="DA58" i="16"/>
  <c r="CZ58" i="16"/>
  <c r="CY58" i="16"/>
  <c r="CX58" i="16"/>
  <c r="CW58" i="16"/>
  <c r="CV58" i="16"/>
  <c r="CU58" i="16"/>
  <c r="CT58" i="16"/>
  <c r="CS58" i="16"/>
  <c r="CR58" i="16"/>
  <c r="CQ58" i="16"/>
  <c r="CP58" i="16"/>
  <c r="CO58" i="16"/>
  <c r="CN58" i="16"/>
  <c r="CM58" i="16"/>
  <c r="CL58" i="16"/>
  <c r="CK58" i="16"/>
  <c r="CJ58" i="16"/>
  <c r="CI58" i="16"/>
  <c r="CH58" i="16"/>
  <c r="CG58" i="16"/>
  <c r="CF58" i="16"/>
  <c r="CE58" i="16"/>
  <c r="CD58" i="16"/>
  <c r="CC58" i="16"/>
  <c r="CB58" i="16"/>
  <c r="CA58" i="16"/>
  <c r="BZ58" i="16"/>
  <c r="BY58" i="16"/>
  <c r="BX58" i="16"/>
  <c r="BW58" i="16"/>
  <c r="BV58" i="16"/>
  <c r="BU58" i="16"/>
  <c r="BT58" i="16"/>
  <c r="BS58" i="16"/>
  <c r="BR58" i="16"/>
  <c r="BQ58" i="16"/>
  <c r="BP58" i="16"/>
  <c r="BO58" i="16"/>
  <c r="BN58" i="16"/>
  <c r="BM58" i="16"/>
  <c r="BL58" i="16"/>
  <c r="BK58" i="16"/>
  <c r="BJ58" i="16"/>
  <c r="BI58" i="16"/>
  <c r="BH58" i="16"/>
  <c r="BG58" i="16"/>
  <c r="BF58" i="16"/>
  <c r="BE58" i="16"/>
  <c r="BD58" i="16"/>
  <c r="BC58" i="16"/>
  <c r="BB58" i="16"/>
  <c r="BA58" i="16"/>
  <c r="AZ58" i="16"/>
  <c r="AY58" i="16"/>
  <c r="AX58" i="16"/>
  <c r="AW58" i="16"/>
  <c r="AV58" i="16"/>
  <c r="AU58" i="16"/>
  <c r="AT58" i="16"/>
  <c r="AS58" i="16"/>
  <c r="AR58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GC57" i="16"/>
  <c r="GB57" i="16"/>
  <c r="GA57" i="16"/>
  <c r="FZ57" i="16"/>
  <c r="FY57" i="16"/>
  <c r="FX57" i="16"/>
  <c r="FW57" i="16"/>
  <c r="FV57" i="16"/>
  <c r="FU57" i="16"/>
  <c r="FT57" i="16"/>
  <c r="FS57" i="16"/>
  <c r="FR57" i="16"/>
  <c r="FQ57" i="16"/>
  <c r="FP57" i="16"/>
  <c r="FO57" i="16"/>
  <c r="FN57" i="16"/>
  <c r="FM57" i="16"/>
  <c r="FL57" i="16"/>
  <c r="FK57" i="16"/>
  <c r="FJ57" i="16"/>
  <c r="FI57" i="16"/>
  <c r="FH57" i="16"/>
  <c r="FG57" i="16"/>
  <c r="FF57" i="16"/>
  <c r="FE57" i="16"/>
  <c r="FD57" i="16"/>
  <c r="FC57" i="16"/>
  <c r="FB57" i="16"/>
  <c r="FA57" i="16"/>
  <c r="EZ57" i="16"/>
  <c r="EY57" i="16"/>
  <c r="EX57" i="16"/>
  <c r="EW57" i="16"/>
  <c r="EV57" i="16"/>
  <c r="EU57" i="16"/>
  <c r="ET57" i="16"/>
  <c r="ES57" i="16"/>
  <c r="ER57" i="16"/>
  <c r="EQ57" i="16"/>
  <c r="EP57" i="16"/>
  <c r="EO57" i="16"/>
  <c r="EN57" i="16"/>
  <c r="EM57" i="16"/>
  <c r="EL57" i="16"/>
  <c r="EK57" i="16"/>
  <c r="EJ57" i="16"/>
  <c r="EI57" i="16"/>
  <c r="EH57" i="16"/>
  <c r="EG57" i="16"/>
  <c r="EF57" i="16"/>
  <c r="EE57" i="16"/>
  <c r="ED57" i="16"/>
  <c r="EC57" i="16"/>
  <c r="EB57" i="16"/>
  <c r="EA57" i="16"/>
  <c r="DZ57" i="16"/>
  <c r="DY57" i="16"/>
  <c r="DX57" i="16"/>
  <c r="DW57" i="16"/>
  <c r="DV57" i="16"/>
  <c r="DU57" i="16"/>
  <c r="DT57" i="16"/>
  <c r="DS57" i="16"/>
  <c r="DR57" i="16"/>
  <c r="DQ57" i="16"/>
  <c r="DP57" i="16"/>
  <c r="DO57" i="16"/>
  <c r="DN57" i="16"/>
  <c r="DM57" i="16"/>
  <c r="DL57" i="16"/>
  <c r="DK57" i="16"/>
  <c r="DJ57" i="16"/>
  <c r="DI57" i="16"/>
  <c r="DH57" i="16"/>
  <c r="DG57" i="16"/>
  <c r="DF57" i="16"/>
  <c r="DE57" i="16"/>
  <c r="DD57" i="16"/>
  <c r="DC57" i="16"/>
  <c r="DB57" i="16"/>
  <c r="DA57" i="16"/>
  <c r="CZ57" i="16"/>
  <c r="CY57" i="16"/>
  <c r="CX57" i="16"/>
  <c r="CW57" i="16"/>
  <c r="CV57" i="16"/>
  <c r="CU57" i="16"/>
  <c r="CT57" i="16"/>
  <c r="CS57" i="16"/>
  <c r="CR57" i="16"/>
  <c r="CQ57" i="16"/>
  <c r="CP57" i="16"/>
  <c r="CO57" i="16"/>
  <c r="CN57" i="16"/>
  <c r="CM57" i="16"/>
  <c r="CL57" i="16"/>
  <c r="CK57" i="16"/>
  <c r="CJ57" i="16"/>
  <c r="CI57" i="16"/>
  <c r="CH57" i="16"/>
  <c r="CG57" i="16"/>
  <c r="CF57" i="16"/>
  <c r="CE57" i="16"/>
  <c r="CD57" i="16"/>
  <c r="CC57" i="16"/>
  <c r="CB57" i="16"/>
  <c r="CA57" i="16"/>
  <c r="BZ57" i="16"/>
  <c r="BY57" i="16"/>
  <c r="BX57" i="16"/>
  <c r="BW57" i="16"/>
  <c r="BV57" i="16"/>
  <c r="BU57" i="16"/>
  <c r="BT57" i="16"/>
  <c r="BS57" i="16"/>
  <c r="BR57" i="16"/>
  <c r="BQ57" i="16"/>
  <c r="BP57" i="16"/>
  <c r="BO57" i="16"/>
  <c r="BN57" i="16"/>
  <c r="BM57" i="16"/>
  <c r="BL57" i="16"/>
  <c r="BK57" i="16"/>
  <c r="BJ57" i="16"/>
  <c r="BI57" i="16"/>
  <c r="BH57" i="16"/>
  <c r="BG57" i="16"/>
  <c r="BF57" i="16"/>
  <c r="BE57" i="16"/>
  <c r="BD57" i="16"/>
  <c r="BC57" i="16"/>
  <c r="BB57" i="16"/>
  <c r="BA57" i="16"/>
  <c r="AZ57" i="16"/>
  <c r="AY57" i="16"/>
  <c r="AX57" i="16"/>
  <c r="AW57" i="16"/>
  <c r="AV57" i="16"/>
  <c r="AU57" i="16"/>
  <c r="AT57" i="16"/>
  <c r="AS57" i="16"/>
  <c r="AR57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GC56" i="16"/>
  <c r="GB56" i="16"/>
  <c r="GA56" i="16"/>
  <c r="FZ56" i="16"/>
  <c r="FY56" i="16"/>
  <c r="FX56" i="16"/>
  <c r="FW56" i="16"/>
  <c r="FV56" i="16"/>
  <c r="FU56" i="16"/>
  <c r="FT56" i="16"/>
  <c r="FS56" i="16"/>
  <c r="FR56" i="16"/>
  <c r="FQ56" i="16"/>
  <c r="FP56" i="16"/>
  <c r="FO56" i="16"/>
  <c r="FN56" i="16"/>
  <c r="FM56" i="16"/>
  <c r="FL56" i="16"/>
  <c r="FK56" i="16"/>
  <c r="FJ56" i="16"/>
  <c r="FI56" i="16"/>
  <c r="FH56" i="16"/>
  <c r="FG56" i="16"/>
  <c r="FF56" i="16"/>
  <c r="FE56" i="16"/>
  <c r="FD56" i="16"/>
  <c r="FC56" i="16"/>
  <c r="FB56" i="16"/>
  <c r="FA56" i="16"/>
  <c r="EZ56" i="16"/>
  <c r="EY56" i="16"/>
  <c r="EX56" i="16"/>
  <c r="EW56" i="16"/>
  <c r="EV56" i="16"/>
  <c r="EU56" i="16"/>
  <c r="ET56" i="16"/>
  <c r="ES56" i="16"/>
  <c r="ER56" i="16"/>
  <c r="EQ56" i="16"/>
  <c r="EP56" i="16"/>
  <c r="EO56" i="16"/>
  <c r="EN56" i="16"/>
  <c r="EM56" i="16"/>
  <c r="EL56" i="16"/>
  <c r="EK56" i="16"/>
  <c r="EJ56" i="16"/>
  <c r="EI56" i="16"/>
  <c r="EH56" i="16"/>
  <c r="EG56" i="16"/>
  <c r="EF56" i="16"/>
  <c r="EE56" i="16"/>
  <c r="ED56" i="16"/>
  <c r="EC56" i="16"/>
  <c r="EB56" i="16"/>
  <c r="EA56" i="16"/>
  <c r="DZ56" i="16"/>
  <c r="DY56" i="16"/>
  <c r="DX56" i="16"/>
  <c r="DW56" i="16"/>
  <c r="DV56" i="16"/>
  <c r="DU56" i="16"/>
  <c r="DT56" i="16"/>
  <c r="DS56" i="16"/>
  <c r="DR56" i="16"/>
  <c r="DQ56" i="16"/>
  <c r="DP56" i="16"/>
  <c r="DO56" i="16"/>
  <c r="DN56" i="16"/>
  <c r="DM56" i="16"/>
  <c r="DL56" i="16"/>
  <c r="DK56" i="16"/>
  <c r="DJ56" i="16"/>
  <c r="DI56" i="16"/>
  <c r="DH56" i="16"/>
  <c r="DG56" i="16"/>
  <c r="DF56" i="16"/>
  <c r="DE56" i="16"/>
  <c r="DD56" i="16"/>
  <c r="DC56" i="16"/>
  <c r="DB56" i="16"/>
  <c r="DA56" i="16"/>
  <c r="CZ56" i="16"/>
  <c r="CY56" i="16"/>
  <c r="CX56" i="16"/>
  <c r="CW56" i="16"/>
  <c r="CV56" i="16"/>
  <c r="CU56" i="16"/>
  <c r="CT56" i="16"/>
  <c r="CS56" i="16"/>
  <c r="CR56" i="16"/>
  <c r="CQ56" i="16"/>
  <c r="CP56" i="16"/>
  <c r="CO56" i="16"/>
  <c r="CN56" i="16"/>
  <c r="CM56" i="16"/>
  <c r="CL56" i="16"/>
  <c r="CK56" i="16"/>
  <c r="CJ56" i="16"/>
  <c r="CI56" i="16"/>
  <c r="CH56" i="16"/>
  <c r="CG56" i="16"/>
  <c r="CF56" i="16"/>
  <c r="CE56" i="16"/>
  <c r="CD56" i="16"/>
  <c r="CC56" i="16"/>
  <c r="CB56" i="16"/>
  <c r="CA56" i="16"/>
  <c r="BZ56" i="16"/>
  <c r="BY56" i="16"/>
  <c r="BX56" i="16"/>
  <c r="BW56" i="16"/>
  <c r="BV56" i="16"/>
  <c r="BU56" i="16"/>
  <c r="BT56" i="16"/>
  <c r="BS56" i="16"/>
  <c r="BR56" i="16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GC55" i="16"/>
  <c r="GB55" i="16"/>
  <c r="GA55" i="16"/>
  <c r="FZ55" i="16"/>
  <c r="FY55" i="16"/>
  <c r="FX55" i="16"/>
  <c r="FW55" i="16"/>
  <c r="FV55" i="16"/>
  <c r="FU55" i="16"/>
  <c r="FT55" i="16"/>
  <c r="FS55" i="16"/>
  <c r="FR55" i="16"/>
  <c r="FQ55" i="16"/>
  <c r="FP55" i="16"/>
  <c r="FO55" i="16"/>
  <c r="FN55" i="16"/>
  <c r="FM55" i="16"/>
  <c r="FL55" i="16"/>
  <c r="FK55" i="16"/>
  <c r="FJ55" i="16"/>
  <c r="FI55" i="16"/>
  <c r="FH55" i="16"/>
  <c r="FG55" i="16"/>
  <c r="FF55" i="16"/>
  <c r="FE55" i="16"/>
  <c r="FD55" i="16"/>
  <c r="FC55" i="16"/>
  <c r="FB55" i="16"/>
  <c r="FA55" i="16"/>
  <c r="EZ55" i="16"/>
  <c r="EY55" i="16"/>
  <c r="EX55" i="16"/>
  <c r="EW55" i="16"/>
  <c r="EV55" i="16"/>
  <c r="EU55" i="16"/>
  <c r="ET55" i="16"/>
  <c r="ES55" i="16"/>
  <c r="ER55" i="16"/>
  <c r="EQ55" i="16"/>
  <c r="EP55" i="16"/>
  <c r="EO55" i="16"/>
  <c r="EN55" i="16"/>
  <c r="EM55" i="16"/>
  <c r="EL55" i="16"/>
  <c r="EK55" i="16"/>
  <c r="EJ55" i="16"/>
  <c r="EI55" i="16"/>
  <c r="EH55" i="16"/>
  <c r="EG55" i="16"/>
  <c r="EF55" i="16"/>
  <c r="EE55" i="16"/>
  <c r="ED55" i="16"/>
  <c r="EC55" i="16"/>
  <c r="EB55" i="16"/>
  <c r="EA55" i="16"/>
  <c r="DZ55" i="16"/>
  <c r="DY55" i="16"/>
  <c r="DX55" i="16"/>
  <c r="DW55" i="16"/>
  <c r="DV55" i="16"/>
  <c r="DU55" i="16"/>
  <c r="DT55" i="16"/>
  <c r="DS55" i="16"/>
  <c r="DR55" i="16"/>
  <c r="DQ55" i="16"/>
  <c r="DP55" i="16"/>
  <c r="DO55" i="16"/>
  <c r="DN55" i="16"/>
  <c r="DM55" i="16"/>
  <c r="DL55" i="16"/>
  <c r="DK55" i="16"/>
  <c r="DJ55" i="16"/>
  <c r="DI55" i="16"/>
  <c r="DH55" i="16"/>
  <c r="DG55" i="16"/>
  <c r="DF55" i="16"/>
  <c r="DE55" i="16"/>
  <c r="DD55" i="16"/>
  <c r="DC55" i="16"/>
  <c r="DB55" i="16"/>
  <c r="DA55" i="16"/>
  <c r="CZ55" i="16"/>
  <c r="CY55" i="16"/>
  <c r="CX55" i="16"/>
  <c r="CW55" i="16"/>
  <c r="CV55" i="16"/>
  <c r="CU55" i="16"/>
  <c r="CT55" i="16"/>
  <c r="CS55" i="16"/>
  <c r="CR55" i="16"/>
  <c r="CQ55" i="16"/>
  <c r="CP55" i="16"/>
  <c r="CO55" i="16"/>
  <c r="CN55" i="16"/>
  <c r="CM55" i="16"/>
  <c r="CL55" i="16"/>
  <c r="CK55" i="16"/>
  <c r="CJ55" i="16"/>
  <c r="CI55" i="16"/>
  <c r="CH55" i="16"/>
  <c r="CG55" i="16"/>
  <c r="CF55" i="16"/>
  <c r="CE55" i="16"/>
  <c r="CD55" i="16"/>
  <c r="CC55" i="16"/>
  <c r="CB55" i="16"/>
  <c r="CA55" i="16"/>
  <c r="BZ55" i="16"/>
  <c r="BY55" i="16"/>
  <c r="BX55" i="16"/>
  <c r="BW55" i="16"/>
  <c r="BV55" i="16"/>
  <c r="BU55" i="16"/>
  <c r="BT55" i="16"/>
  <c r="BS55" i="16"/>
  <c r="BR55" i="16"/>
  <c r="BQ55" i="16"/>
  <c r="BP55" i="16"/>
  <c r="BO55" i="16"/>
  <c r="BN55" i="16"/>
  <c r="BM55" i="16"/>
  <c r="BL55" i="16"/>
  <c r="BK55" i="16"/>
  <c r="BJ55" i="16"/>
  <c r="BI55" i="16"/>
  <c r="BH55" i="16"/>
  <c r="BG55" i="16"/>
  <c r="BF55" i="16"/>
  <c r="BE55" i="16"/>
  <c r="BD55" i="16"/>
  <c r="BC55" i="16"/>
  <c r="BB55" i="16"/>
  <c r="BA55" i="16"/>
  <c r="AZ55" i="16"/>
  <c r="AY55" i="16"/>
  <c r="AX55" i="16"/>
  <c r="AW55" i="16"/>
  <c r="AV55" i="16"/>
  <c r="AU55" i="16"/>
  <c r="AT55" i="16"/>
  <c r="AS55" i="16"/>
  <c r="AR55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GC54" i="16"/>
  <c r="GB54" i="16"/>
  <c r="GA54" i="16"/>
  <c r="FZ54" i="16"/>
  <c r="FY54" i="16"/>
  <c r="FX54" i="16"/>
  <c r="FW54" i="16"/>
  <c r="FV54" i="16"/>
  <c r="FU54" i="16"/>
  <c r="FT54" i="16"/>
  <c r="FS54" i="16"/>
  <c r="FR54" i="16"/>
  <c r="FQ54" i="16"/>
  <c r="FP54" i="16"/>
  <c r="FO54" i="16"/>
  <c r="FN54" i="16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GC53" i="16"/>
  <c r="GB53" i="16"/>
  <c r="GA53" i="16"/>
  <c r="FZ53" i="16"/>
  <c r="FY53" i="16"/>
  <c r="FX53" i="16"/>
  <c r="FW53" i="16"/>
  <c r="FV53" i="16"/>
  <c r="FU53" i="16"/>
  <c r="FT53" i="16"/>
  <c r="FS53" i="16"/>
  <c r="FR53" i="16"/>
  <c r="FQ53" i="16"/>
  <c r="FP53" i="16"/>
  <c r="FO53" i="16"/>
  <c r="FN53" i="16"/>
  <c r="FM53" i="16"/>
  <c r="FL53" i="16"/>
  <c r="FK53" i="16"/>
  <c r="FJ53" i="16"/>
  <c r="FI53" i="16"/>
  <c r="FH53" i="16"/>
  <c r="FG53" i="16"/>
  <c r="FF53" i="16"/>
  <c r="FE53" i="16"/>
  <c r="FD53" i="16"/>
  <c r="FC53" i="16"/>
  <c r="FB53" i="16"/>
  <c r="FA53" i="16"/>
  <c r="EZ53" i="16"/>
  <c r="EY53" i="16"/>
  <c r="EX53" i="16"/>
  <c r="EW53" i="16"/>
  <c r="EV53" i="16"/>
  <c r="EU53" i="16"/>
  <c r="ET53" i="16"/>
  <c r="ES53" i="16"/>
  <c r="ER53" i="16"/>
  <c r="EQ53" i="16"/>
  <c r="EP53" i="16"/>
  <c r="EO53" i="16"/>
  <c r="EN53" i="16"/>
  <c r="EM53" i="16"/>
  <c r="EL53" i="16"/>
  <c r="EK53" i="16"/>
  <c r="EJ53" i="16"/>
  <c r="EI53" i="16"/>
  <c r="EH53" i="16"/>
  <c r="EG53" i="16"/>
  <c r="EF53" i="16"/>
  <c r="EE53" i="16"/>
  <c r="ED53" i="16"/>
  <c r="EC53" i="16"/>
  <c r="EB53" i="16"/>
  <c r="EA53" i="16"/>
  <c r="DZ53" i="16"/>
  <c r="DY53" i="16"/>
  <c r="DX53" i="16"/>
  <c r="DW53" i="16"/>
  <c r="DV53" i="16"/>
  <c r="DU53" i="16"/>
  <c r="DT53" i="16"/>
  <c r="DS53" i="16"/>
  <c r="DR53" i="16"/>
  <c r="DQ53" i="16"/>
  <c r="DP53" i="16"/>
  <c r="DO53" i="16"/>
  <c r="DN53" i="16"/>
  <c r="DM53" i="16"/>
  <c r="DL53" i="16"/>
  <c r="DK53" i="16"/>
  <c r="DJ53" i="16"/>
  <c r="DI53" i="16"/>
  <c r="DH53" i="16"/>
  <c r="DG53" i="16"/>
  <c r="DF53" i="16"/>
  <c r="DE53" i="16"/>
  <c r="DD53" i="16"/>
  <c r="DC53" i="16"/>
  <c r="DB53" i="16"/>
  <c r="DA53" i="16"/>
  <c r="CZ53" i="16"/>
  <c r="CY53" i="16"/>
  <c r="CX53" i="16"/>
  <c r="CW53" i="16"/>
  <c r="CV53" i="16"/>
  <c r="CU53" i="16"/>
  <c r="CT53" i="16"/>
  <c r="CS53" i="16"/>
  <c r="CR53" i="16"/>
  <c r="CQ53" i="16"/>
  <c r="CP53" i="16"/>
  <c r="CO53" i="16"/>
  <c r="CN53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GC52" i="16"/>
  <c r="GB52" i="16"/>
  <c r="GA52" i="16"/>
  <c r="FZ52" i="16"/>
  <c r="FY52" i="16"/>
  <c r="FX52" i="16"/>
  <c r="FW52" i="16"/>
  <c r="FV52" i="16"/>
  <c r="FU52" i="16"/>
  <c r="FT52" i="16"/>
  <c r="FS52" i="16"/>
  <c r="FR52" i="16"/>
  <c r="FQ52" i="16"/>
  <c r="FP52" i="16"/>
  <c r="FO52" i="16"/>
  <c r="FN52" i="16"/>
  <c r="FM52" i="16"/>
  <c r="FL52" i="16"/>
  <c r="FK52" i="16"/>
  <c r="FJ52" i="16"/>
  <c r="FI52" i="16"/>
  <c r="FH52" i="16"/>
  <c r="FG52" i="16"/>
  <c r="FF52" i="16"/>
  <c r="FE52" i="16"/>
  <c r="FD52" i="16"/>
  <c r="FC52" i="16"/>
  <c r="FB52" i="16"/>
  <c r="FA52" i="16"/>
  <c r="EZ52" i="16"/>
  <c r="EY52" i="16"/>
  <c r="EX52" i="16"/>
  <c r="EW52" i="16"/>
  <c r="EV52" i="16"/>
  <c r="EU52" i="16"/>
  <c r="ET52" i="16"/>
  <c r="ES52" i="16"/>
  <c r="ER52" i="16"/>
  <c r="EQ52" i="16"/>
  <c r="EP52" i="16"/>
  <c r="EO52" i="16"/>
  <c r="EN52" i="16"/>
  <c r="EM52" i="16"/>
  <c r="EL52" i="16"/>
  <c r="EK52" i="16"/>
  <c r="EJ52" i="16"/>
  <c r="EI52" i="16"/>
  <c r="EH52" i="16"/>
  <c r="EG52" i="16"/>
  <c r="EF52" i="16"/>
  <c r="EE52" i="16"/>
  <c r="ED52" i="16"/>
  <c r="EC52" i="16"/>
  <c r="EB52" i="16"/>
  <c r="EA52" i="16"/>
  <c r="DZ52" i="16"/>
  <c r="DY52" i="16"/>
  <c r="DX52" i="16"/>
  <c r="DW52" i="16"/>
  <c r="DV52" i="16"/>
  <c r="DU52" i="16"/>
  <c r="DT52" i="16"/>
  <c r="DS52" i="16"/>
  <c r="DR52" i="16"/>
  <c r="DQ52" i="16"/>
  <c r="DP52" i="16"/>
  <c r="DO52" i="16"/>
  <c r="DN52" i="16"/>
  <c r="DM52" i="16"/>
  <c r="DL52" i="16"/>
  <c r="DK52" i="16"/>
  <c r="DJ52" i="16"/>
  <c r="DI52" i="16"/>
  <c r="DH52" i="16"/>
  <c r="DG52" i="16"/>
  <c r="DF52" i="16"/>
  <c r="DE52" i="16"/>
  <c r="DD52" i="16"/>
  <c r="DC52" i="16"/>
  <c r="DB52" i="16"/>
  <c r="DA52" i="16"/>
  <c r="CZ52" i="16"/>
  <c r="CY52" i="16"/>
  <c r="CX52" i="16"/>
  <c r="CW52" i="16"/>
  <c r="CV52" i="16"/>
  <c r="CU52" i="16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GC51" i="16"/>
  <c r="GB51" i="16"/>
  <c r="GA51" i="16"/>
  <c r="FZ51" i="16"/>
  <c r="FY51" i="16"/>
  <c r="FX51" i="16"/>
  <c r="FW51" i="16"/>
  <c r="FV51" i="16"/>
  <c r="FU51" i="16"/>
  <c r="FT51" i="16"/>
  <c r="FS51" i="16"/>
  <c r="FR51" i="16"/>
  <c r="FQ51" i="16"/>
  <c r="FP51" i="16"/>
  <c r="FO51" i="16"/>
  <c r="FN51" i="16"/>
  <c r="FM51" i="16"/>
  <c r="FL51" i="16"/>
  <c r="FK51" i="16"/>
  <c r="FJ51" i="16"/>
  <c r="FI51" i="16"/>
  <c r="FH51" i="16"/>
  <c r="FG51" i="16"/>
  <c r="FF51" i="16"/>
  <c r="FE51" i="16"/>
  <c r="FD51" i="16"/>
  <c r="FC51" i="16"/>
  <c r="FB51" i="16"/>
  <c r="FA51" i="16"/>
  <c r="EZ51" i="16"/>
  <c r="EY51" i="16"/>
  <c r="EX51" i="16"/>
  <c r="EW51" i="16"/>
  <c r="EV51" i="16"/>
  <c r="EU51" i="16"/>
  <c r="ET51" i="16"/>
  <c r="ES51" i="16"/>
  <c r="ER51" i="16"/>
  <c r="EQ51" i="16"/>
  <c r="EP51" i="16"/>
  <c r="EO51" i="16"/>
  <c r="EN51" i="16"/>
  <c r="EM51" i="16"/>
  <c r="EL51" i="16"/>
  <c r="EK51" i="16"/>
  <c r="EJ51" i="16"/>
  <c r="EI51" i="16"/>
  <c r="EH51" i="16"/>
  <c r="EG51" i="16"/>
  <c r="EF51" i="16"/>
  <c r="EE51" i="16"/>
  <c r="ED51" i="16"/>
  <c r="EC51" i="16"/>
  <c r="EB51" i="16"/>
  <c r="EA51" i="16"/>
  <c r="DZ51" i="16"/>
  <c r="DY51" i="16"/>
  <c r="DX51" i="16"/>
  <c r="DW51" i="16"/>
  <c r="DV51" i="16"/>
  <c r="DU51" i="16"/>
  <c r="DT51" i="16"/>
  <c r="DS51" i="16"/>
  <c r="DR51" i="16"/>
  <c r="DQ51" i="16"/>
  <c r="DP51" i="16"/>
  <c r="DO51" i="16"/>
  <c r="DN51" i="16"/>
  <c r="DM51" i="16"/>
  <c r="DL51" i="16"/>
  <c r="DK51" i="16"/>
  <c r="DJ51" i="16"/>
  <c r="DI51" i="16"/>
  <c r="DH51" i="16"/>
  <c r="DG51" i="16"/>
  <c r="DF51" i="16"/>
  <c r="DE51" i="16"/>
  <c r="DD51" i="16"/>
  <c r="DC51" i="16"/>
  <c r="DB51" i="16"/>
  <c r="DA51" i="16"/>
  <c r="CZ51" i="16"/>
  <c r="CY51" i="16"/>
  <c r="CX51" i="16"/>
  <c r="CW51" i="16"/>
  <c r="CV51" i="16"/>
  <c r="CU51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GC50" i="16"/>
  <c r="GB50" i="16"/>
  <c r="GA50" i="16"/>
  <c r="FZ50" i="16"/>
  <c r="FY50" i="16"/>
  <c r="FX50" i="16"/>
  <c r="FW50" i="16"/>
  <c r="FV50" i="16"/>
  <c r="FU50" i="16"/>
  <c r="FT50" i="16"/>
  <c r="FS50" i="16"/>
  <c r="FR50" i="16"/>
  <c r="FQ50" i="16"/>
  <c r="FP50" i="16"/>
  <c r="FO50" i="16"/>
  <c r="FN50" i="16"/>
  <c r="FM50" i="16"/>
  <c r="FL50" i="16"/>
  <c r="FK50" i="16"/>
  <c r="FJ50" i="16"/>
  <c r="FI50" i="16"/>
  <c r="FH50" i="16"/>
  <c r="FG50" i="16"/>
  <c r="FF50" i="16"/>
  <c r="FE50" i="16"/>
  <c r="FD50" i="16"/>
  <c r="FC50" i="16"/>
  <c r="FB50" i="16"/>
  <c r="FA50" i="16"/>
  <c r="EZ50" i="16"/>
  <c r="EY50" i="16"/>
  <c r="EX50" i="16"/>
  <c r="EW50" i="16"/>
  <c r="EV50" i="16"/>
  <c r="EU50" i="16"/>
  <c r="ET50" i="16"/>
  <c r="ES50" i="16"/>
  <c r="ER50" i="16"/>
  <c r="EQ50" i="16"/>
  <c r="EP50" i="16"/>
  <c r="EO50" i="16"/>
  <c r="EN50" i="16"/>
  <c r="EM50" i="16"/>
  <c r="EL50" i="16"/>
  <c r="EK50" i="16"/>
  <c r="EJ50" i="16"/>
  <c r="EI50" i="16"/>
  <c r="EH50" i="16"/>
  <c r="EG50" i="16"/>
  <c r="EF50" i="16"/>
  <c r="EE50" i="16"/>
  <c r="ED50" i="16"/>
  <c r="EC50" i="16"/>
  <c r="EB50" i="16"/>
  <c r="EA50" i="16"/>
  <c r="DZ50" i="16"/>
  <c r="DY50" i="16"/>
  <c r="DX50" i="16"/>
  <c r="DW50" i="16"/>
  <c r="DV50" i="16"/>
  <c r="DU50" i="16"/>
  <c r="DT50" i="16"/>
  <c r="DS50" i="16"/>
  <c r="DR50" i="16"/>
  <c r="DQ50" i="16"/>
  <c r="DP50" i="16"/>
  <c r="DO50" i="16"/>
  <c r="DN50" i="16"/>
  <c r="DM50" i="16"/>
  <c r="DL50" i="16"/>
  <c r="DK50" i="16"/>
  <c r="DJ50" i="16"/>
  <c r="DI50" i="16"/>
  <c r="DH50" i="16"/>
  <c r="DG50" i="16"/>
  <c r="DF50" i="16"/>
  <c r="DE50" i="16"/>
  <c r="DD50" i="16"/>
  <c r="DC50" i="16"/>
  <c r="DB50" i="16"/>
  <c r="DA50" i="16"/>
  <c r="CZ50" i="16"/>
  <c r="CY50" i="16"/>
  <c r="CX50" i="16"/>
  <c r="CW50" i="16"/>
  <c r="CV50" i="16"/>
  <c r="CU50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GC49" i="16"/>
  <c r="GB49" i="16"/>
  <c r="GA49" i="16"/>
  <c r="FZ49" i="16"/>
  <c r="FY49" i="16"/>
  <c r="FX49" i="16"/>
  <c r="FW49" i="16"/>
  <c r="FV49" i="16"/>
  <c r="FU49" i="16"/>
  <c r="FT49" i="16"/>
  <c r="FS49" i="16"/>
  <c r="FR49" i="16"/>
  <c r="FQ49" i="16"/>
  <c r="FP49" i="16"/>
  <c r="FO49" i="16"/>
  <c r="FN49" i="16"/>
  <c r="FM49" i="16"/>
  <c r="FL49" i="16"/>
  <c r="FK49" i="16"/>
  <c r="FJ49" i="16"/>
  <c r="FI49" i="16"/>
  <c r="FH49" i="16"/>
  <c r="FG49" i="16"/>
  <c r="FF49" i="16"/>
  <c r="FE49" i="16"/>
  <c r="FD49" i="16"/>
  <c r="FC49" i="16"/>
  <c r="FB49" i="16"/>
  <c r="FA49" i="16"/>
  <c r="EZ49" i="16"/>
  <c r="EY49" i="16"/>
  <c r="EX49" i="16"/>
  <c r="EW49" i="16"/>
  <c r="EV49" i="16"/>
  <c r="EU49" i="16"/>
  <c r="ET49" i="16"/>
  <c r="ES49" i="16"/>
  <c r="ER49" i="16"/>
  <c r="EQ49" i="16"/>
  <c r="EP49" i="16"/>
  <c r="EO49" i="16"/>
  <c r="EN49" i="16"/>
  <c r="EM49" i="16"/>
  <c r="EL49" i="16"/>
  <c r="EK49" i="16"/>
  <c r="EJ49" i="16"/>
  <c r="EI49" i="16"/>
  <c r="EH49" i="16"/>
  <c r="EG49" i="16"/>
  <c r="EF49" i="16"/>
  <c r="EE49" i="16"/>
  <c r="ED49" i="16"/>
  <c r="EC49" i="16"/>
  <c r="EB49" i="16"/>
  <c r="EA49" i="16"/>
  <c r="DZ49" i="16"/>
  <c r="DY49" i="16"/>
  <c r="DX49" i="16"/>
  <c r="DW49" i="16"/>
  <c r="DV49" i="16"/>
  <c r="DU49" i="16"/>
  <c r="DT49" i="16"/>
  <c r="DS49" i="16"/>
  <c r="DR49" i="16"/>
  <c r="DQ49" i="16"/>
  <c r="DP49" i="16"/>
  <c r="DO49" i="16"/>
  <c r="DN49" i="16"/>
  <c r="DM49" i="16"/>
  <c r="DL49" i="16"/>
  <c r="DK49" i="16"/>
  <c r="DJ49" i="16"/>
  <c r="DI49" i="16"/>
  <c r="DH49" i="16"/>
  <c r="DG49" i="16"/>
  <c r="DF49" i="16"/>
  <c r="DE49" i="16"/>
  <c r="DD49" i="16"/>
  <c r="DC49" i="16"/>
  <c r="DB49" i="16"/>
  <c r="DA49" i="16"/>
  <c r="CZ49" i="16"/>
  <c r="CY49" i="16"/>
  <c r="CX49" i="16"/>
  <c r="CW49" i="16"/>
  <c r="CV49" i="16"/>
  <c r="CU49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GC48" i="16"/>
  <c r="GB48" i="16"/>
  <c r="GA48" i="16"/>
  <c r="FZ48" i="16"/>
  <c r="FY48" i="16"/>
  <c r="FX48" i="16"/>
  <c r="FW48" i="16"/>
  <c r="FV48" i="16"/>
  <c r="FU48" i="16"/>
  <c r="FT48" i="16"/>
  <c r="FS48" i="16"/>
  <c r="FR48" i="16"/>
  <c r="FQ48" i="16"/>
  <c r="FP48" i="16"/>
  <c r="FO48" i="16"/>
  <c r="FN48" i="16"/>
  <c r="FM48" i="16"/>
  <c r="FL48" i="16"/>
  <c r="FK48" i="16"/>
  <c r="FJ48" i="16"/>
  <c r="FI48" i="16"/>
  <c r="FH48" i="16"/>
  <c r="FG48" i="16"/>
  <c r="FF48" i="16"/>
  <c r="FE48" i="16"/>
  <c r="FD48" i="16"/>
  <c r="FC48" i="16"/>
  <c r="FB48" i="16"/>
  <c r="FA48" i="16"/>
  <c r="EZ48" i="16"/>
  <c r="EY48" i="16"/>
  <c r="EX48" i="16"/>
  <c r="EW48" i="16"/>
  <c r="EV48" i="16"/>
  <c r="EU48" i="16"/>
  <c r="ET48" i="16"/>
  <c r="ES48" i="16"/>
  <c r="ER48" i="16"/>
  <c r="EQ48" i="16"/>
  <c r="EP48" i="16"/>
  <c r="EO48" i="16"/>
  <c r="EN48" i="16"/>
  <c r="EM48" i="16"/>
  <c r="EL48" i="16"/>
  <c r="EK48" i="16"/>
  <c r="EJ48" i="16"/>
  <c r="EI48" i="16"/>
  <c r="EH48" i="16"/>
  <c r="EG48" i="16"/>
  <c r="EF48" i="16"/>
  <c r="EE48" i="16"/>
  <c r="ED48" i="16"/>
  <c r="EC48" i="16"/>
  <c r="EB48" i="16"/>
  <c r="EA48" i="16"/>
  <c r="DZ48" i="16"/>
  <c r="DY48" i="16"/>
  <c r="DX48" i="16"/>
  <c r="DW48" i="16"/>
  <c r="DV48" i="16"/>
  <c r="DU48" i="16"/>
  <c r="DT48" i="16"/>
  <c r="DS48" i="16"/>
  <c r="DR48" i="16"/>
  <c r="DQ48" i="16"/>
  <c r="DP48" i="16"/>
  <c r="DO48" i="16"/>
  <c r="DN48" i="16"/>
  <c r="DM48" i="16"/>
  <c r="DL48" i="16"/>
  <c r="DK48" i="16"/>
  <c r="DJ48" i="16"/>
  <c r="DI48" i="16"/>
  <c r="DH48" i="16"/>
  <c r="DG48" i="16"/>
  <c r="DF48" i="16"/>
  <c r="DE48" i="16"/>
  <c r="DD48" i="16"/>
  <c r="DC48" i="16"/>
  <c r="DB48" i="16"/>
  <c r="DA48" i="16"/>
  <c r="CZ48" i="16"/>
  <c r="CY48" i="16"/>
  <c r="CX48" i="16"/>
  <c r="CW48" i="16"/>
  <c r="CV48" i="16"/>
  <c r="CU48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GC47" i="16"/>
  <c r="GB47" i="16"/>
  <c r="GA47" i="16"/>
  <c r="FZ47" i="16"/>
  <c r="FY47" i="16"/>
  <c r="FX47" i="16"/>
  <c r="FW47" i="16"/>
  <c r="FV47" i="16"/>
  <c r="FU47" i="16"/>
  <c r="FT47" i="16"/>
  <c r="FS47" i="16"/>
  <c r="FR47" i="16"/>
  <c r="FQ47" i="16"/>
  <c r="FP47" i="16"/>
  <c r="FO47" i="16"/>
  <c r="FN47" i="16"/>
  <c r="FM47" i="16"/>
  <c r="FL47" i="16"/>
  <c r="FK47" i="16"/>
  <c r="FJ47" i="16"/>
  <c r="FI47" i="16"/>
  <c r="FH47" i="16"/>
  <c r="FG47" i="16"/>
  <c r="FF47" i="16"/>
  <c r="FE47" i="16"/>
  <c r="FD47" i="16"/>
  <c r="FC47" i="16"/>
  <c r="FB47" i="16"/>
  <c r="FA47" i="16"/>
  <c r="EZ47" i="16"/>
  <c r="EY47" i="16"/>
  <c r="EX47" i="16"/>
  <c r="EW47" i="16"/>
  <c r="EV47" i="16"/>
  <c r="EU47" i="16"/>
  <c r="ET47" i="16"/>
  <c r="ES47" i="16"/>
  <c r="ER47" i="16"/>
  <c r="EQ47" i="16"/>
  <c r="EP47" i="16"/>
  <c r="EO47" i="16"/>
  <c r="EN47" i="16"/>
  <c r="EM47" i="16"/>
  <c r="EL47" i="16"/>
  <c r="EK47" i="16"/>
  <c r="EJ47" i="16"/>
  <c r="EI47" i="16"/>
  <c r="EH47" i="16"/>
  <c r="EG47" i="16"/>
  <c r="EF47" i="16"/>
  <c r="EE47" i="16"/>
  <c r="ED47" i="16"/>
  <c r="EC47" i="16"/>
  <c r="EB47" i="16"/>
  <c r="EA47" i="16"/>
  <c r="DZ47" i="16"/>
  <c r="DY47" i="16"/>
  <c r="DX47" i="16"/>
  <c r="DW47" i="16"/>
  <c r="DV47" i="16"/>
  <c r="DU47" i="16"/>
  <c r="DT47" i="16"/>
  <c r="DS47" i="16"/>
  <c r="DR47" i="16"/>
  <c r="DQ47" i="16"/>
  <c r="DP47" i="16"/>
  <c r="DO47" i="16"/>
  <c r="DN47" i="16"/>
  <c r="DM47" i="16"/>
  <c r="DL47" i="16"/>
  <c r="DK47" i="16"/>
  <c r="DJ47" i="16"/>
  <c r="DI47" i="16"/>
  <c r="DH47" i="16"/>
  <c r="DG47" i="16"/>
  <c r="DF47" i="16"/>
  <c r="DE47" i="16"/>
  <c r="DD47" i="16"/>
  <c r="DC47" i="16"/>
  <c r="DB47" i="16"/>
  <c r="DA47" i="16"/>
  <c r="CZ47" i="16"/>
  <c r="CY47" i="16"/>
  <c r="CX47" i="16"/>
  <c r="CW47" i="16"/>
  <c r="CV47" i="16"/>
  <c r="CU47" i="16"/>
  <c r="CT47" i="16"/>
  <c r="CS47" i="16"/>
  <c r="CR47" i="16"/>
  <c r="CQ47" i="16"/>
  <c r="CP47" i="16"/>
  <c r="CO47" i="16"/>
  <c r="CN47" i="16"/>
  <c r="CM47" i="16"/>
  <c r="CL47" i="16"/>
  <c r="CK47" i="16"/>
  <c r="CJ47" i="16"/>
  <c r="CI47" i="16"/>
  <c r="CH47" i="16"/>
  <c r="CG47" i="16"/>
  <c r="CF47" i="16"/>
  <c r="CE47" i="16"/>
  <c r="CD47" i="16"/>
  <c r="CC47" i="16"/>
  <c r="CB47" i="16"/>
  <c r="CA47" i="16"/>
  <c r="BZ47" i="16"/>
  <c r="BY47" i="16"/>
  <c r="BX47" i="16"/>
  <c r="BW47" i="16"/>
  <c r="BV47" i="16"/>
  <c r="BU47" i="16"/>
  <c r="BT47" i="16"/>
  <c r="BS47" i="16"/>
  <c r="BR47" i="16"/>
  <c r="BQ47" i="16"/>
  <c r="BP47" i="16"/>
  <c r="BO47" i="16"/>
  <c r="BN47" i="16"/>
  <c r="BM47" i="16"/>
  <c r="BL47" i="16"/>
  <c r="BK47" i="16"/>
  <c r="BJ47" i="16"/>
  <c r="BI47" i="16"/>
  <c r="BH47" i="16"/>
  <c r="BG47" i="16"/>
  <c r="BF47" i="16"/>
  <c r="BE47" i="16"/>
  <c r="BD47" i="16"/>
  <c r="BC47" i="16"/>
  <c r="BB47" i="16"/>
  <c r="BA47" i="16"/>
  <c r="AZ47" i="16"/>
  <c r="AY47" i="16"/>
  <c r="AX47" i="16"/>
  <c r="AW47" i="16"/>
  <c r="AV47" i="16"/>
  <c r="AU47" i="16"/>
  <c r="AT47" i="16"/>
  <c r="AS47" i="16"/>
  <c r="AR47" i="16"/>
  <c r="AQ47" i="16"/>
  <c r="AP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GC46" i="16"/>
  <c r="GB46" i="16"/>
  <c r="GA46" i="16"/>
  <c r="FZ46" i="16"/>
  <c r="FY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E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J46" i="16"/>
  <c r="BI46" i="16"/>
  <c r="BH46" i="16"/>
  <c r="BG46" i="16"/>
  <c r="BF46" i="16"/>
  <c r="BE46" i="16"/>
  <c r="BD46" i="16"/>
  <c r="BC46" i="16"/>
  <c r="BB46" i="16"/>
  <c r="BA46" i="16"/>
  <c r="AZ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GC45" i="16"/>
  <c r="GB45" i="16"/>
  <c r="GA45" i="16"/>
  <c r="FZ45" i="16"/>
  <c r="FY45" i="16"/>
  <c r="FX45" i="16"/>
  <c r="FW45" i="16"/>
  <c r="FV45" i="16"/>
  <c r="FU45" i="16"/>
  <c r="FT45" i="16"/>
  <c r="FS45" i="16"/>
  <c r="FR45" i="16"/>
  <c r="FQ45" i="16"/>
  <c r="FP45" i="16"/>
  <c r="FO45" i="16"/>
  <c r="FN45" i="16"/>
  <c r="FM45" i="16"/>
  <c r="FL45" i="16"/>
  <c r="FK45" i="16"/>
  <c r="FJ45" i="16"/>
  <c r="FI45" i="16"/>
  <c r="FH45" i="16"/>
  <c r="FG45" i="16"/>
  <c r="FF45" i="16"/>
  <c r="FE45" i="16"/>
  <c r="FD45" i="16"/>
  <c r="FC45" i="16"/>
  <c r="FB45" i="16"/>
  <c r="FA45" i="16"/>
  <c r="EZ45" i="16"/>
  <c r="EY45" i="16"/>
  <c r="EX45" i="16"/>
  <c r="EW45" i="16"/>
  <c r="EV45" i="16"/>
  <c r="EU45" i="16"/>
  <c r="ET45" i="16"/>
  <c r="ES45" i="16"/>
  <c r="ER45" i="16"/>
  <c r="EQ45" i="16"/>
  <c r="EP45" i="16"/>
  <c r="EO45" i="16"/>
  <c r="EN45" i="16"/>
  <c r="EM45" i="16"/>
  <c r="EL45" i="16"/>
  <c r="EK45" i="16"/>
  <c r="EJ45" i="16"/>
  <c r="EI45" i="16"/>
  <c r="EH45" i="16"/>
  <c r="EG45" i="16"/>
  <c r="EF45" i="16"/>
  <c r="EE45" i="16"/>
  <c r="ED45" i="16"/>
  <c r="EC45" i="16"/>
  <c r="EB45" i="16"/>
  <c r="EA45" i="16"/>
  <c r="DZ45" i="16"/>
  <c r="DY45" i="16"/>
  <c r="DX45" i="16"/>
  <c r="DW45" i="16"/>
  <c r="DV45" i="16"/>
  <c r="DU45" i="16"/>
  <c r="DT45" i="16"/>
  <c r="DS45" i="16"/>
  <c r="DR45" i="16"/>
  <c r="DQ45" i="16"/>
  <c r="DP45" i="16"/>
  <c r="DO45" i="16"/>
  <c r="DN45" i="16"/>
  <c r="DM45" i="16"/>
  <c r="DL45" i="16"/>
  <c r="DK45" i="16"/>
  <c r="DJ45" i="16"/>
  <c r="DI45" i="16"/>
  <c r="DH45" i="16"/>
  <c r="DG45" i="16"/>
  <c r="DF45" i="16"/>
  <c r="DE45" i="16"/>
  <c r="DD45" i="16"/>
  <c r="DC45" i="16"/>
  <c r="DB45" i="16"/>
  <c r="DA45" i="16"/>
  <c r="CZ45" i="16"/>
  <c r="CY45" i="16"/>
  <c r="CX45" i="16"/>
  <c r="CW45" i="16"/>
  <c r="CV45" i="16"/>
  <c r="CU45" i="16"/>
  <c r="CT45" i="16"/>
  <c r="CS45" i="16"/>
  <c r="CR45" i="16"/>
  <c r="CQ45" i="16"/>
  <c r="CP45" i="16"/>
  <c r="CO45" i="16"/>
  <c r="CN45" i="16"/>
  <c r="CM45" i="16"/>
  <c r="CL45" i="16"/>
  <c r="CK45" i="16"/>
  <c r="CJ45" i="16"/>
  <c r="CI45" i="16"/>
  <c r="CH45" i="16"/>
  <c r="CG45" i="16"/>
  <c r="CF45" i="16"/>
  <c r="CE45" i="16"/>
  <c r="CD45" i="16"/>
  <c r="CC45" i="16"/>
  <c r="CB45" i="16"/>
  <c r="CA45" i="16"/>
  <c r="BZ45" i="16"/>
  <c r="BY45" i="16"/>
  <c r="BX45" i="16"/>
  <c r="BW45" i="16"/>
  <c r="BV45" i="16"/>
  <c r="BU45" i="16"/>
  <c r="BT45" i="16"/>
  <c r="BS45" i="16"/>
  <c r="BR45" i="16"/>
  <c r="BQ45" i="16"/>
  <c r="BP45" i="16"/>
  <c r="BO45" i="16"/>
  <c r="BN45" i="16"/>
  <c r="BM45" i="16"/>
  <c r="BL45" i="16"/>
  <c r="BK45" i="16"/>
  <c r="BJ45" i="16"/>
  <c r="BI45" i="16"/>
  <c r="BH45" i="16"/>
  <c r="BG45" i="16"/>
  <c r="BF45" i="16"/>
  <c r="BE45" i="16"/>
  <c r="BD45" i="16"/>
  <c r="BC45" i="16"/>
  <c r="BB45" i="16"/>
  <c r="BA45" i="16"/>
  <c r="AZ45" i="16"/>
  <c r="AY45" i="16"/>
  <c r="AX45" i="16"/>
  <c r="AW45" i="16"/>
  <c r="AV45" i="16"/>
  <c r="AU45" i="16"/>
  <c r="AT45" i="16"/>
  <c r="AS45" i="16"/>
  <c r="AR45" i="16"/>
  <c r="AQ45" i="16"/>
  <c r="AP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GC44" i="16"/>
  <c r="GB44" i="16"/>
  <c r="GA44" i="16"/>
  <c r="FZ44" i="16"/>
  <c r="FY44" i="16"/>
  <c r="FX44" i="16"/>
  <c r="FW44" i="16"/>
  <c r="FV44" i="16"/>
  <c r="FU44" i="16"/>
  <c r="FT44" i="16"/>
  <c r="FS44" i="16"/>
  <c r="FR44" i="16"/>
  <c r="FQ44" i="16"/>
  <c r="FP44" i="16"/>
  <c r="FO44" i="16"/>
  <c r="FN44" i="16"/>
  <c r="FM44" i="16"/>
  <c r="FL44" i="16"/>
  <c r="FK44" i="16"/>
  <c r="FJ44" i="16"/>
  <c r="FI44" i="16"/>
  <c r="FH44" i="16"/>
  <c r="FG44" i="16"/>
  <c r="FF44" i="16"/>
  <c r="FE44" i="16"/>
  <c r="FD44" i="16"/>
  <c r="FC44" i="16"/>
  <c r="FB44" i="16"/>
  <c r="FA44" i="16"/>
  <c r="EZ44" i="16"/>
  <c r="EY44" i="16"/>
  <c r="EX44" i="16"/>
  <c r="EW44" i="16"/>
  <c r="EV44" i="16"/>
  <c r="EU44" i="16"/>
  <c r="ET44" i="16"/>
  <c r="ES44" i="16"/>
  <c r="ER44" i="16"/>
  <c r="EQ44" i="16"/>
  <c r="EP44" i="16"/>
  <c r="EO44" i="16"/>
  <c r="EN44" i="16"/>
  <c r="EM44" i="16"/>
  <c r="EL44" i="16"/>
  <c r="EK44" i="16"/>
  <c r="EJ44" i="16"/>
  <c r="EI44" i="16"/>
  <c r="EH44" i="16"/>
  <c r="EG44" i="16"/>
  <c r="EF44" i="16"/>
  <c r="EE44" i="16"/>
  <c r="ED44" i="16"/>
  <c r="EC44" i="16"/>
  <c r="EB44" i="16"/>
  <c r="EA44" i="16"/>
  <c r="DZ44" i="16"/>
  <c r="DY44" i="16"/>
  <c r="DX44" i="16"/>
  <c r="DW44" i="16"/>
  <c r="DV44" i="16"/>
  <c r="DU44" i="16"/>
  <c r="DT44" i="16"/>
  <c r="DS44" i="16"/>
  <c r="DR44" i="16"/>
  <c r="DQ44" i="16"/>
  <c r="DP44" i="16"/>
  <c r="DO44" i="16"/>
  <c r="DN44" i="16"/>
  <c r="DM44" i="16"/>
  <c r="DL44" i="16"/>
  <c r="DK44" i="16"/>
  <c r="DJ44" i="16"/>
  <c r="DI44" i="16"/>
  <c r="DH44" i="16"/>
  <c r="DG44" i="16"/>
  <c r="DF44" i="16"/>
  <c r="DE44" i="16"/>
  <c r="DD44" i="16"/>
  <c r="DC44" i="16"/>
  <c r="DB44" i="16"/>
  <c r="DA44" i="16"/>
  <c r="CZ44" i="16"/>
  <c r="CY44" i="16"/>
  <c r="CX44" i="16"/>
  <c r="CW44" i="16"/>
  <c r="CV44" i="16"/>
  <c r="CU44" i="16"/>
  <c r="CT44" i="16"/>
  <c r="CS44" i="16"/>
  <c r="CR44" i="16"/>
  <c r="CQ44" i="16"/>
  <c r="CP44" i="16"/>
  <c r="CO44" i="16"/>
  <c r="CN44" i="16"/>
  <c r="CM44" i="16"/>
  <c r="CL44" i="16"/>
  <c r="CK44" i="16"/>
  <c r="CJ44" i="16"/>
  <c r="CI44" i="16"/>
  <c r="CH44" i="16"/>
  <c r="CG44" i="16"/>
  <c r="CF44" i="16"/>
  <c r="CE44" i="16"/>
  <c r="CD44" i="16"/>
  <c r="CC44" i="16"/>
  <c r="CB44" i="16"/>
  <c r="CA44" i="16"/>
  <c r="BZ44" i="16"/>
  <c r="BY44" i="16"/>
  <c r="BX44" i="16"/>
  <c r="BW44" i="16"/>
  <c r="BV44" i="16"/>
  <c r="BU44" i="16"/>
  <c r="BT44" i="16"/>
  <c r="BS44" i="16"/>
  <c r="BR44" i="16"/>
  <c r="BQ44" i="16"/>
  <c r="BP44" i="16"/>
  <c r="BO44" i="16"/>
  <c r="BN44" i="16"/>
  <c r="BM44" i="16"/>
  <c r="BL44" i="16"/>
  <c r="BK44" i="16"/>
  <c r="BJ44" i="16"/>
  <c r="BI44" i="16"/>
  <c r="BH44" i="16"/>
  <c r="BG44" i="16"/>
  <c r="BF44" i="16"/>
  <c r="BE44" i="16"/>
  <c r="BD44" i="16"/>
  <c r="BC44" i="16"/>
  <c r="BB44" i="16"/>
  <c r="BA44" i="16"/>
  <c r="AZ44" i="16"/>
  <c r="AY44" i="16"/>
  <c r="AX44" i="16"/>
  <c r="AW44" i="16"/>
  <c r="AV44" i="16"/>
  <c r="AU44" i="16"/>
  <c r="AT44" i="16"/>
  <c r="AS44" i="16"/>
  <c r="AR44" i="16"/>
  <c r="AQ44" i="16"/>
  <c r="AP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GC43" i="16"/>
  <c r="GB43" i="16"/>
  <c r="GA43" i="16"/>
  <c r="FZ43" i="16"/>
  <c r="FY43" i="16"/>
  <c r="FX43" i="16"/>
  <c r="FW43" i="16"/>
  <c r="FV43" i="16"/>
  <c r="FU43" i="16"/>
  <c r="FT43" i="16"/>
  <c r="FS43" i="16"/>
  <c r="FR43" i="16"/>
  <c r="FQ43" i="16"/>
  <c r="FP43" i="16"/>
  <c r="FO43" i="16"/>
  <c r="FN43" i="16"/>
  <c r="FM43" i="16"/>
  <c r="FL43" i="16"/>
  <c r="FK43" i="16"/>
  <c r="FJ43" i="16"/>
  <c r="FI43" i="16"/>
  <c r="FH43" i="16"/>
  <c r="FG43" i="16"/>
  <c r="FF43" i="16"/>
  <c r="FE43" i="16"/>
  <c r="FD43" i="16"/>
  <c r="FC43" i="16"/>
  <c r="FB43" i="16"/>
  <c r="FA43" i="16"/>
  <c r="EZ43" i="16"/>
  <c r="EY43" i="16"/>
  <c r="EX43" i="16"/>
  <c r="EW43" i="16"/>
  <c r="EV43" i="16"/>
  <c r="EU43" i="16"/>
  <c r="ET43" i="16"/>
  <c r="ES43" i="16"/>
  <c r="ER43" i="16"/>
  <c r="EQ43" i="16"/>
  <c r="EP43" i="16"/>
  <c r="EO43" i="16"/>
  <c r="EN43" i="16"/>
  <c r="EM43" i="16"/>
  <c r="EL43" i="16"/>
  <c r="EK43" i="16"/>
  <c r="EJ43" i="16"/>
  <c r="EI43" i="16"/>
  <c r="EH43" i="16"/>
  <c r="EG43" i="16"/>
  <c r="EF43" i="16"/>
  <c r="EE43" i="16"/>
  <c r="ED43" i="16"/>
  <c r="EC43" i="16"/>
  <c r="EB43" i="16"/>
  <c r="EA43" i="16"/>
  <c r="DZ43" i="16"/>
  <c r="DY43" i="16"/>
  <c r="DX43" i="16"/>
  <c r="DW43" i="16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J43" i="16"/>
  <c r="DI43" i="16"/>
  <c r="DH43" i="16"/>
  <c r="DG43" i="16"/>
  <c r="DF43" i="16"/>
  <c r="DE43" i="16"/>
  <c r="DD43" i="16"/>
  <c r="DC43" i="16"/>
  <c r="DB43" i="16"/>
  <c r="DA43" i="16"/>
  <c r="CZ43" i="16"/>
  <c r="CY43" i="16"/>
  <c r="CX43" i="16"/>
  <c r="CW43" i="16"/>
  <c r="CV43" i="16"/>
  <c r="CU43" i="16"/>
  <c r="CT43" i="16"/>
  <c r="CS43" i="16"/>
  <c r="CR43" i="16"/>
  <c r="CQ43" i="16"/>
  <c r="CP43" i="16"/>
  <c r="CO43" i="16"/>
  <c r="CN43" i="16"/>
  <c r="CM43" i="16"/>
  <c r="CL43" i="16"/>
  <c r="CK43" i="16"/>
  <c r="CJ43" i="16"/>
  <c r="CI43" i="16"/>
  <c r="CH43" i="16"/>
  <c r="CG43" i="16"/>
  <c r="CF43" i="16"/>
  <c r="CE43" i="16"/>
  <c r="CD43" i="16"/>
  <c r="CC43" i="16"/>
  <c r="CB43" i="16"/>
  <c r="CA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GC42" i="16"/>
  <c r="GB42" i="16"/>
  <c r="GA42" i="16"/>
  <c r="FZ42" i="16"/>
  <c r="FY42" i="16"/>
  <c r="FX42" i="16"/>
  <c r="FW42" i="16"/>
  <c r="FV42" i="16"/>
  <c r="FU42" i="16"/>
  <c r="FT42" i="16"/>
  <c r="FS42" i="16"/>
  <c r="FR42" i="16"/>
  <c r="FQ42" i="16"/>
  <c r="FP42" i="16"/>
  <c r="FO42" i="16"/>
  <c r="FN42" i="16"/>
  <c r="FM42" i="16"/>
  <c r="FL42" i="16"/>
  <c r="FK42" i="16"/>
  <c r="FJ42" i="16"/>
  <c r="FI42" i="16"/>
  <c r="FH42" i="16"/>
  <c r="FG42" i="16"/>
  <c r="FF42" i="16"/>
  <c r="FE42" i="16"/>
  <c r="FD42" i="16"/>
  <c r="FC42" i="16"/>
  <c r="FB42" i="16"/>
  <c r="FA42" i="16"/>
  <c r="EZ42" i="16"/>
  <c r="EY42" i="16"/>
  <c r="EX42" i="16"/>
  <c r="EW42" i="16"/>
  <c r="EV42" i="16"/>
  <c r="EU42" i="16"/>
  <c r="ET42" i="16"/>
  <c r="ES42" i="16"/>
  <c r="ER42" i="16"/>
  <c r="EQ42" i="16"/>
  <c r="EP42" i="16"/>
  <c r="EO42" i="16"/>
  <c r="EN42" i="16"/>
  <c r="EM42" i="16"/>
  <c r="EL42" i="16"/>
  <c r="EK42" i="16"/>
  <c r="EJ42" i="16"/>
  <c r="EI42" i="16"/>
  <c r="EH42" i="16"/>
  <c r="EG42" i="16"/>
  <c r="EF42" i="16"/>
  <c r="EE42" i="16"/>
  <c r="ED42" i="16"/>
  <c r="EC42" i="16"/>
  <c r="EB42" i="16"/>
  <c r="EA42" i="16"/>
  <c r="DZ42" i="16"/>
  <c r="DY42" i="16"/>
  <c r="DX42" i="16"/>
  <c r="DW42" i="16"/>
  <c r="DV42" i="16"/>
  <c r="DU42" i="16"/>
  <c r="DT42" i="16"/>
  <c r="DS42" i="16"/>
  <c r="DR42" i="16"/>
  <c r="DQ42" i="16"/>
  <c r="DP42" i="16"/>
  <c r="DO42" i="16"/>
  <c r="DN42" i="16"/>
  <c r="DM42" i="16"/>
  <c r="DL42" i="16"/>
  <c r="DK42" i="16"/>
  <c r="DJ42" i="16"/>
  <c r="DI42" i="16"/>
  <c r="DH42" i="16"/>
  <c r="DG42" i="16"/>
  <c r="DF42" i="16"/>
  <c r="DE42" i="16"/>
  <c r="DD42" i="16"/>
  <c r="DC42" i="16"/>
  <c r="DB42" i="16"/>
  <c r="DA42" i="16"/>
  <c r="CZ42" i="16"/>
  <c r="CY42" i="16"/>
  <c r="CX42" i="16"/>
  <c r="CW42" i="16"/>
  <c r="CV42" i="16"/>
  <c r="CU42" i="16"/>
  <c r="CT42" i="16"/>
  <c r="CS42" i="16"/>
  <c r="CR42" i="16"/>
  <c r="CQ42" i="16"/>
  <c r="CP42" i="16"/>
  <c r="CO42" i="16"/>
  <c r="CN42" i="16"/>
  <c r="CM42" i="16"/>
  <c r="CL42" i="16"/>
  <c r="CK42" i="16"/>
  <c r="CJ42" i="16"/>
  <c r="CI42" i="16"/>
  <c r="CH42" i="16"/>
  <c r="CG42" i="16"/>
  <c r="CF42" i="16"/>
  <c r="CE42" i="16"/>
  <c r="CD42" i="16"/>
  <c r="CC42" i="16"/>
  <c r="CB42" i="16"/>
  <c r="CA42" i="16"/>
  <c r="BZ42" i="16"/>
  <c r="BY42" i="16"/>
  <c r="BX42" i="16"/>
  <c r="BW42" i="16"/>
  <c r="BV42" i="16"/>
  <c r="BU42" i="16"/>
  <c r="BT42" i="16"/>
  <c r="BS42" i="16"/>
  <c r="BR42" i="16"/>
  <c r="BQ42" i="16"/>
  <c r="BP42" i="16"/>
  <c r="BO42" i="16"/>
  <c r="BN42" i="16"/>
  <c r="BM42" i="16"/>
  <c r="BL42" i="16"/>
  <c r="BK42" i="16"/>
  <c r="BJ42" i="16"/>
  <c r="BI42" i="16"/>
  <c r="BH42" i="16"/>
  <c r="BG42" i="16"/>
  <c r="BF42" i="16"/>
  <c r="BE42" i="16"/>
  <c r="BD42" i="16"/>
  <c r="BC42" i="16"/>
  <c r="BB42" i="16"/>
  <c r="BA42" i="16"/>
  <c r="AZ42" i="16"/>
  <c r="AY42" i="16"/>
  <c r="AX42" i="16"/>
  <c r="AW42" i="16"/>
  <c r="AV42" i="16"/>
  <c r="AU42" i="16"/>
  <c r="AT42" i="16"/>
  <c r="AS42" i="16"/>
  <c r="AR42" i="16"/>
  <c r="AQ42" i="16"/>
  <c r="AP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GC41" i="16"/>
  <c r="GB41" i="16"/>
  <c r="GA41" i="16"/>
  <c r="FZ41" i="16"/>
  <c r="FY41" i="16"/>
  <c r="FX41" i="16"/>
  <c r="FW41" i="16"/>
  <c r="FV41" i="16"/>
  <c r="FU41" i="16"/>
  <c r="FT41" i="16"/>
  <c r="FS41" i="16"/>
  <c r="FR41" i="16"/>
  <c r="FQ41" i="16"/>
  <c r="FP41" i="16"/>
  <c r="FO41" i="16"/>
  <c r="FN41" i="16"/>
  <c r="FM41" i="16"/>
  <c r="FL41" i="16"/>
  <c r="FK41" i="16"/>
  <c r="FJ41" i="16"/>
  <c r="FI41" i="16"/>
  <c r="FH41" i="16"/>
  <c r="FG41" i="16"/>
  <c r="FF41" i="16"/>
  <c r="FE41" i="16"/>
  <c r="FD41" i="16"/>
  <c r="FC41" i="16"/>
  <c r="FB41" i="16"/>
  <c r="FA41" i="16"/>
  <c r="EZ41" i="16"/>
  <c r="EY41" i="16"/>
  <c r="EX41" i="16"/>
  <c r="EW41" i="16"/>
  <c r="EV41" i="16"/>
  <c r="EU41" i="16"/>
  <c r="ET41" i="16"/>
  <c r="ES41" i="16"/>
  <c r="ER41" i="16"/>
  <c r="EQ41" i="16"/>
  <c r="EP41" i="16"/>
  <c r="EO41" i="16"/>
  <c r="EN41" i="16"/>
  <c r="EM41" i="16"/>
  <c r="EL41" i="16"/>
  <c r="EK41" i="16"/>
  <c r="EJ41" i="16"/>
  <c r="EI41" i="16"/>
  <c r="EH41" i="16"/>
  <c r="EG41" i="16"/>
  <c r="EF41" i="16"/>
  <c r="EE41" i="16"/>
  <c r="ED41" i="16"/>
  <c r="EC41" i="16"/>
  <c r="EB41" i="16"/>
  <c r="EA41" i="16"/>
  <c r="DZ41" i="16"/>
  <c r="DY41" i="16"/>
  <c r="DX41" i="16"/>
  <c r="DW41" i="16"/>
  <c r="DV41" i="16"/>
  <c r="DU41" i="16"/>
  <c r="DT41" i="16"/>
  <c r="DS41" i="16"/>
  <c r="DR41" i="16"/>
  <c r="DQ41" i="16"/>
  <c r="DP41" i="16"/>
  <c r="DO41" i="16"/>
  <c r="DN41" i="16"/>
  <c r="DM41" i="16"/>
  <c r="DL41" i="16"/>
  <c r="DK41" i="16"/>
  <c r="DJ41" i="16"/>
  <c r="DI41" i="16"/>
  <c r="DH41" i="16"/>
  <c r="DG41" i="16"/>
  <c r="DF41" i="16"/>
  <c r="DE41" i="16"/>
  <c r="DD41" i="16"/>
  <c r="DC41" i="16"/>
  <c r="DB41" i="16"/>
  <c r="DA41" i="16"/>
  <c r="CZ41" i="16"/>
  <c r="CY41" i="16"/>
  <c r="CX41" i="16"/>
  <c r="CW41" i="16"/>
  <c r="CV41" i="16"/>
  <c r="CU41" i="16"/>
  <c r="CT41" i="16"/>
  <c r="CS41" i="16"/>
  <c r="CR41" i="16"/>
  <c r="CQ41" i="16"/>
  <c r="CP41" i="16"/>
  <c r="CO41" i="16"/>
  <c r="CN41" i="16"/>
  <c r="CM41" i="16"/>
  <c r="CL41" i="16"/>
  <c r="CK41" i="16"/>
  <c r="CJ41" i="16"/>
  <c r="CI41" i="16"/>
  <c r="CH41" i="16"/>
  <c r="CG41" i="16"/>
  <c r="CF41" i="16"/>
  <c r="CE41" i="16"/>
  <c r="CD41" i="16"/>
  <c r="CC41" i="16"/>
  <c r="CB41" i="16"/>
  <c r="CA41" i="16"/>
  <c r="BZ41" i="16"/>
  <c r="BY41" i="16"/>
  <c r="BX41" i="16"/>
  <c r="BW41" i="16"/>
  <c r="BV41" i="16"/>
  <c r="BU41" i="16"/>
  <c r="BT41" i="16"/>
  <c r="BS41" i="16"/>
  <c r="BR41" i="16"/>
  <c r="BQ41" i="16"/>
  <c r="BP41" i="16"/>
  <c r="BO41" i="16"/>
  <c r="BN41" i="16"/>
  <c r="BM41" i="16"/>
  <c r="BL41" i="16"/>
  <c r="BK41" i="16"/>
  <c r="BJ41" i="16"/>
  <c r="BI41" i="16"/>
  <c r="BH41" i="16"/>
  <c r="BG41" i="16"/>
  <c r="BF41" i="16"/>
  <c r="BE41" i="16"/>
  <c r="BD41" i="16"/>
  <c r="BC41" i="16"/>
  <c r="BB41" i="16"/>
  <c r="BA41" i="16"/>
  <c r="AZ41" i="16"/>
  <c r="AY41" i="16"/>
  <c r="AX41" i="16"/>
  <c r="AW41" i="16"/>
  <c r="AV41" i="16"/>
  <c r="AU41" i="16"/>
  <c r="AT41" i="16"/>
  <c r="AS41" i="16"/>
  <c r="AR41" i="16"/>
  <c r="AQ41" i="16"/>
  <c r="AP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GC40" i="16"/>
  <c r="GB40" i="16"/>
  <c r="GA40" i="16"/>
  <c r="FZ40" i="16"/>
  <c r="FY40" i="16"/>
  <c r="FX40" i="16"/>
  <c r="FW40" i="16"/>
  <c r="FV40" i="16"/>
  <c r="FU40" i="16"/>
  <c r="FT40" i="16"/>
  <c r="FS40" i="16"/>
  <c r="FR40" i="16"/>
  <c r="FQ40" i="16"/>
  <c r="FP40" i="16"/>
  <c r="FO40" i="16"/>
  <c r="FN40" i="16"/>
  <c r="FM40" i="16"/>
  <c r="FL40" i="16"/>
  <c r="FK40" i="16"/>
  <c r="FJ40" i="16"/>
  <c r="FI40" i="16"/>
  <c r="FH40" i="16"/>
  <c r="FG40" i="16"/>
  <c r="FF40" i="16"/>
  <c r="FE40" i="16"/>
  <c r="FD40" i="16"/>
  <c r="FC40" i="16"/>
  <c r="FB40" i="16"/>
  <c r="FA40" i="16"/>
  <c r="EZ40" i="16"/>
  <c r="EY40" i="16"/>
  <c r="EX40" i="16"/>
  <c r="EW40" i="16"/>
  <c r="EV40" i="16"/>
  <c r="EU40" i="16"/>
  <c r="ET40" i="16"/>
  <c r="ES40" i="16"/>
  <c r="ER40" i="16"/>
  <c r="EQ40" i="16"/>
  <c r="EP40" i="16"/>
  <c r="EO40" i="16"/>
  <c r="EN40" i="16"/>
  <c r="EM40" i="16"/>
  <c r="EL40" i="16"/>
  <c r="EK40" i="16"/>
  <c r="EJ40" i="16"/>
  <c r="EI40" i="16"/>
  <c r="EH40" i="16"/>
  <c r="EG40" i="16"/>
  <c r="EF40" i="16"/>
  <c r="EE40" i="16"/>
  <c r="ED40" i="16"/>
  <c r="EC40" i="16"/>
  <c r="EB40" i="16"/>
  <c r="EA40" i="16"/>
  <c r="DZ40" i="16"/>
  <c r="DY40" i="16"/>
  <c r="DX40" i="16"/>
  <c r="DW40" i="16"/>
  <c r="DV40" i="16"/>
  <c r="DU40" i="16"/>
  <c r="DT40" i="16"/>
  <c r="DS40" i="16"/>
  <c r="DR40" i="16"/>
  <c r="DQ40" i="16"/>
  <c r="DP40" i="16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GC39" i="16"/>
  <c r="GB39" i="16"/>
  <c r="GA39" i="16"/>
  <c r="FZ39" i="16"/>
  <c r="FY39" i="16"/>
  <c r="FX39" i="16"/>
  <c r="FW39" i="16"/>
  <c r="FV39" i="16"/>
  <c r="FU39" i="16"/>
  <c r="FT39" i="16"/>
  <c r="FS39" i="16"/>
  <c r="FR39" i="16"/>
  <c r="FQ39" i="16"/>
  <c r="FP39" i="16"/>
  <c r="FO39" i="16"/>
  <c r="FN39" i="16"/>
  <c r="FM39" i="16"/>
  <c r="FL39" i="16"/>
  <c r="FK39" i="16"/>
  <c r="FJ39" i="16"/>
  <c r="FI39" i="16"/>
  <c r="FH39" i="16"/>
  <c r="FG39" i="16"/>
  <c r="FF39" i="16"/>
  <c r="FE39" i="16"/>
  <c r="FD39" i="16"/>
  <c r="FC39" i="16"/>
  <c r="FB39" i="16"/>
  <c r="FA39" i="16"/>
  <c r="EZ39" i="16"/>
  <c r="EY39" i="16"/>
  <c r="EX39" i="16"/>
  <c r="EW39" i="16"/>
  <c r="EV39" i="16"/>
  <c r="EU39" i="16"/>
  <c r="ET39" i="16"/>
  <c r="ES39" i="16"/>
  <c r="ER39" i="16"/>
  <c r="EQ39" i="16"/>
  <c r="EP39" i="16"/>
  <c r="EO39" i="16"/>
  <c r="EN39" i="16"/>
  <c r="EM39" i="16"/>
  <c r="EL39" i="16"/>
  <c r="EK39" i="16"/>
  <c r="EJ39" i="16"/>
  <c r="EI39" i="16"/>
  <c r="EH39" i="16"/>
  <c r="EG39" i="16"/>
  <c r="EF39" i="16"/>
  <c r="EE39" i="16"/>
  <c r="ED39" i="16"/>
  <c r="EC39" i="16"/>
  <c r="EB39" i="16"/>
  <c r="EA39" i="16"/>
  <c r="DZ39" i="16"/>
  <c r="DY39" i="16"/>
  <c r="DX39" i="16"/>
  <c r="DW39" i="16"/>
  <c r="DV39" i="16"/>
  <c r="DU39" i="16"/>
  <c r="DT39" i="16"/>
  <c r="DS39" i="16"/>
  <c r="DR39" i="16"/>
  <c r="DQ39" i="16"/>
  <c r="DP39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GC38" i="16"/>
  <c r="GB38" i="16"/>
  <c r="GA38" i="16"/>
  <c r="FZ38" i="16"/>
  <c r="FY38" i="16"/>
  <c r="FX38" i="16"/>
  <c r="FW38" i="16"/>
  <c r="FV38" i="16"/>
  <c r="FU38" i="16"/>
  <c r="FT38" i="16"/>
  <c r="FS38" i="16"/>
  <c r="FR38" i="16"/>
  <c r="FQ38" i="16"/>
  <c r="FP38" i="16"/>
  <c r="FO38" i="16"/>
  <c r="FN38" i="16"/>
  <c r="FM38" i="16"/>
  <c r="FL38" i="16"/>
  <c r="FK38" i="16"/>
  <c r="FJ38" i="16"/>
  <c r="FI38" i="16"/>
  <c r="FH38" i="16"/>
  <c r="FG38" i="16"/>
  <c r="FF38" i="16"/>
  <c r="FE38" i="16"/>
  <c r="FD38" i="16"/>
  <c r="FC38" i="16"/>
  <c r="FB38" i="16"/>
  <c r="FA38" i="16"/>
  <c r="EZ38" i="16"/>
  <c r="EY38" i="16"/>
  <c r="EX38" i="16"/>
  <c r="EW38" i="16"/>
  <c r="EV38" i="16"/>
  <c r="EU38" i="16"/>
  <c r="ET38" i="16"/>
  <c r="ES38" i="16"/>
  <c r="ER38" i="16"/>
  <c r="EQ38" i="16"/>
  <c r="EP38" i="16"/>
  <c r="EO38" i="16"/>
  <c r="EN38" i="16"/>
  <c r="EM38" i="16"/>
  <c r="EL38" i="16"/>
  <c r="EK38" i="16"/>
  <c r="EJ38" i="16"/>
  <c r="EI38" i="16"/>
  <c r="EH38" i="16"/>
  <c r="EG38" i="16"/>
  <c r="EF38" i="16"/>
  <c r="EE38" i="16"/>
  <c r="ED38" i="16"/>
  <c r="EC38" i="16"/>
  <c r="EB38" i="16"/>
  <c r="EA38" i="16"/>
  <c r="DZ38" i="16"/>
  <c r="DY38" i="16"/>
  <c r="DX38" i="16"/>
  <c r="DW38" i="16"/>
  <c r="DV38" i="16"/>
  <c r="DU38" i="16"/>
  <c r="DT38" i="16"/>
  <c r="DS38" i="16"/>
  <c r="DR38" i="16"/>
  <c r="DQ38" i="16"/>
  <c r="DP38" i="16"/>
  <c r="DO38" i="16"/>
  <c r="DN38" i="16"/>
  <c r="DM38" i="16"/>
  <c r="DL38" i="16"/>
  <c r="DK38" i="16"/>
  <c r="DJ38" i="16"/>
  <c r="DI38" i="16"/>
  <c r="DH38" i="16"/>
  <c r="DG38" i="16"/>
  <c r="DF38" i="16"/>
  <c r="DE38" i="16"/>
  <c r="DD38" i="16"/>
  <c r="DC38" i="16"/>
  <c r="DB38" i="16"/>
  <c r="DA38" i="16"/>
  <c r="CZ38" i="16"/>
  <c r="CY38" i="16"/>
  <c r="CX38" i="16"/>
  <c r="CW38" i="16"/>
  <c r="CV38" i="16"/>
  <c r="CU38" i="16"/>
  <c r="CT38" i="16"/>
  <c r="CS38" i="16"/>
  <c r="CR38" i="16"/>
  <c r="CQ38" i="16"/>
  <c r="CP38" i="16"/>
  <c r="CO38" i="16"/>
  <c r="CN38" i="16"/>
  <c r="CM38" i="16"/>
  <c r="CL38" i="16"/>
  <c r="CK38" i="16"/>
  <c r="CJ38" i="16"/>
  <c r="CI38" i="16"/>
  <c r="CH38" i="16"/>
  <c r="CG38" i="16"/>
  <c r="CF38" i="16"/>
  <c r="CE38" i="16"/>
  <c r="CD38" i="16"/>
  <c r="CC38" i="16"/>
  <c r="CB38" i="16"/>
  <c r="CA38" i="16"/>
  <c r="BZ38" i="16"/>
  <c r="BY38" i="16"/>
  <c r="BX38" i="16"/>
  <c r="BW38" i="16"/>
  <c r="BV38" i="16"/>
  <c r="BU38" i="16"/>
  <c r="BT38" i="16"/>
  <c r="BS38" i="16"/>
  <c r="BR38" i="16"/>
  <c r="BQ38" i="16"/>
  <c r="BP38" i="16"/>
  <c r="BO38" i="16"/>
  <c r="BN38" i="16"/>
  <c r="BM38" i="16"/>
  <c r="BL38" i="16"/>
  <c r="BK38" i="16"/>
  <c r="BJ38" i="16"/>
  <c r="BI38" i="16"/>
  <c r="BH38" i="16"/>
  <c r="BG38" i="16"/>
  <c r="BF38" i="16"/>
  <c r="BE38" i="16"/>
  <c r="BD38" i="16"/>
  <c r="BC38" i="16"/>
  <c r="BB38" i="16"/>
  <c r="BA38" i="16"/>
  <c r="AZ38" i="16"/>
  <c r="AY38" i="16"/>
  <c r="AX38" i="16"/>
  <c r="AW38" i="16"/>
  <c r="AV38" i="16"/>
  <c r="AU38" i="16"/>
  <c r="AT38" i="16"/>
  <c r="AS38" i="16"/>
  <c r="AR38" i="16"/>
  <c r="AQ38" i="16"/>
  <c r="AP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GC37" i="16"/>
  <c r="GB37" i="16"/>
  <c r="GA37" i="16"/>
  <c r="FZ37" i="16"/>
  <c r="FY37" i="16"/>
  <c r="FX37" i="16"/>
  <c r="FW37" i="16"/>
  <c r="FV37" i="16"/>
  <c r="FU37" i="16"/>
  <c r="FT37" i="16"/>
  <c r="FS37" i="16"/>
  <c r="FR37" i="16"/>
  <c r="FQ37" i="16"/>
  <c r="FP37" i="16"/>
  <c r="FO37" i="16"/>
  <c r="FN37" i="16"/>
  <c r="FM37" i="16"/>
  <c r="FL37" i="16"/>
  <c r="FK37" i="16"/>
  <c r="FJ37" i="16"/>
  <c r="FI37" i="16"/>
  <c r="FH37" i="16"/>
  <c r="FG37" i="16"/>
  <c r="FF37" i="16"/>
  <c r="FE37" i="16"/>
  <c r="FD37" i="16"/>
  <c r="FC37" i="16"/>
  <c r="FB37" i="16"/>
  <c r="FA37" i="16"/>
  <c r="EZ37" i="16"/>
  <c r="EY37" i="16"/>
  <c r="EX37" i="16"/>
  <c r="EW37" i="16"/>
  <c r="EV37" i="16"/>
  <c r="EU37" i="16"/>
  <c r="ET37" i="16"/>
  <c r="ES37" i="16"/>
  <c r="ER37" i="16"/>
  <c r="EQ37" i="16"/>
  <c r="EP37" i="16"/>
  <c r="EO37" i="16"/>
  <c r="EN37" i="16"/>
  <c r="EM37" i="16"/>
  <c r="EL37" i="16"/>
  <c r="EK37" i="16"/>
  <c r="EJ37" i="16"/>
  <c r="EI37" i="16"/>
  <c r="EH37" i="16"/>
  <c r="EG37" i="16"/>
  <c r="EF37" i="16"/>
  <c r="EE37" i="16"/>
  <c r="ED37" i="16"/>
  <c r="EC37" i="16"/>
  <c r="EB37" i="16"/>
  <c r="EA37" i="16"/>
  <c r="DZ37" i="16"/>
  <c r="DY37" i="16"/>
  <c r="DX37" i="16"/>
  <c r="DW37" i="16"/>
  <c r="DV37" i="16"/>
  <c r="DU37" i="16"/>
  <c r="DT37" i="16"/>
  <c r="DS37" i="16"/>
  <c r="DR37" i="16"/>
  <c r="DQ37" i="16"/>
  <c r="DP37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GC36" i="16"/>
  <c r="GB36" i="16"/>
  <c r="GA36" i="16"/>
  <c r="FZ36" i="16"/>
  <c r="FY36" i="16"/>
  <c r="FX36" i="16"/>
  <c r="FW36" i="16"/>
  <c r="FV36" i="16"/>
  <c r="FU36" i="16"/>
  <c r="FT36" i="16"/>
  <c r="FS36" i="16"/>
  <c r="FR36" i="16"/>
  <c r="FQ36" i="16"/>
  <c r="FP36" i="16"/>
  <c r="FO36" i="16"/>
  <c r="FN36" i="16"/>
  <c r="FM36" i="16"/>
  <c r="FL36" i="16"/>
  <c r="FK36" i="16"/>
  <c r="FJ36" i="16"/>
  <c r="FI36" i="16"/>
  <c r="FH36" i="16"/>
  <c r="FG36" i="16"/>
  <c r="FF36" i="16"/>
  <c r="FE36" i="16"/>
  <c r="FD36" i="16"/>
  <c r="FC36" i="16"/>
  <c r="FB36" i="16"/>
  <c r="FA36" i="16"/>
  <c r="EZ36" i="16"/>
  <c r="EY36" i="16"/>
  <c r="EX36" i="16"/>
  <c r="EW36" i="16"/>
  <c r="EV36" i="16"/>
  <c r="EU36" i="16"/>
  <c r="ET36" i="16"/>
  <c r="ES36" i="16"/>
  <c r="ER36" i="16"/>
  <c r="EQ36" i="16"/>
  <c r="EP36" i="16"/>
  <c r="EO36" i="16"/>
  <c r="EN36" i="16"/>
  <c r="EM36" i="16"/>
  <c r="EL36" i="16"/>
  <c r="EK36" i="16"/>
  <c r="EJ36" i="16"/>
  <c r="EI36" i="16"/>
  <c r="EH36" i="16"/>
  <c r="EG36" i="16"/>
  <c r="EF36" i="16"/>
  <c r="EE36" i="16"/>
  <c r="ED36" i="16"/>
  <c r="EC36" i="16"/>
  <c r="EB36" i="16"/>
  <c r="EA36" i="16"/>
  <c r="DZ36" i="16"/>
  <c r="DY36" i="16"/>
  <c r="DX36" i="16"/>
  <c r="DW36" i="16"/>
  <c r="DV36" i="16"/>
  <c r="DU36" i="16"/>
  <c r="DT36" i="16"/>
  <c r="DS36" i="16"/>
  <c r="DR36" i="16"/>
  <c r="DQ36" i="16"/>
  <c r="DP36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GC35" i="16"/>
  <c r="GB35" i="16"/>
  <c r="GA35" i="16"/>
  <c r="FZ35" i="16"/>
  <c r="FY35" i="16"/>
  <c r="FX35" i="16"/>
  <c r="FW35" i="16"/>
  <c r="FV35" i="16"/>
  <c r="FU35" i="16"/>
  <c r="FT35" i="16"/>
  <c r="FS35" i="16"/>
  <c r="FR35" i="16"/>
  <c r="FQ35" i="16"/>
  <c r="FP35" i="16"/>
  <c r="FO35" i="16"/>
  <c r="FN35" i="16"/>
  <c r="FM35" i="16"/>
  <c r="FL35" i="16"/>
  <c r="FK35" i="16"/>
  <c r="FJ35" i="16"/>
  <c r="FI35" i="16"/>
  <c r="FH35" i="16"/>
  <c r="FG35" i="16"/>
  <c r="FF35" i="16"/>
  <c r="FE35" i="16"/>
  <c r="FD35" i="16"/>
  <c r="FC35" i="16"/>
  <c r="FB35" i="16"/>
  <c r="FA35" i="16"/>
  <c r="EZ35" i="16"/>
  <c r="EY35" i="16"/>
  <c r="EX35" i="16"/>
  <c r="EW35" i="16"/>
  <c r="EV35" i="16"/>
  <c r="EU35" i="16"/>
  <c r="ET35" i="16"/>
  <c r="ES35" i="16"/>
  <c r="ER35" i="16"/>
  <c r="EQ35" i="16"/>
  <c r="EP35" i="16"/>
  <c r="EO35" i="16"/>
  <c r="EN35" i="16"/>
  <c r="EM35" i="16"/>
  <c r="EL35" i="16"/>
  <c r="EK35" i="16"/>
  <c r="EJ35" i="16"/>
  <c r="EI35" i="16"/>
  <c r="EH35" i="16"/>
  <c r="EG35" i="16"/>
  <c r="EF35" i="16"/>
  <c r="EE35" i="16"/>
  <c r="ED35" i="16"/>
  <c r="EC35" i="16"/>
  <c r="EB35" i="16"/>
  <c r="EA35" i="16"/>
  <c r="DZ35" i="16"/>
  <c r="DY35" i="16"/>
  <c r="DX35" i="16"/>
  <c r="DW35" i="16"/>
  <c r="DV35" i="16"/>
  <c r="DU35" i="16"/>
  <c r="DT35" i="16"/>
  <c r="DS35" i="16"/>
  <c r="DR35" i="16"/>
  <c r="DQ35" i="16"/>
  <c r="DP35" i="16"/>
  <c r="DO35" i="16"/>
  <c r="DN35" i="16"/>
  <c r="DM35" i="16"/>
  <c r="DL35" i="16"/>
  <c r="DK35" i="16"/>
  <c r="DJ35" i="16"/>
  <c r="DI35" i="16"/>
  <c r="DH35" i="16"/>
  <c r="DG35" i="16"/>
  <c r="DF35" i="16"/>
  <c r="DE35" i="16"/>
  <c r="DD35" i="16"/>
  <c r="DC35" i="16"/>
  <c r="DB35" i="16"/>
  <c r="DA35" i="16"/>
  <c r="CZ35" i="16"/>
  <c r="CY35" i="16"/>
  <c r="CX35" i="16"/>
  <c r="CW35" i="16"/>
  <c r="CV35" i="16"/>
  <c r="CU35" i="16"/>
  <c r="CT35" i="16"/>
  <c r="CS35" i="16"/>
  <c r="CR35" i="16"/>
  <c r="CQ35" i="16"/>
  <c r="CP35" i="16"/>
  <c r="CO35" i="16"/>
  <c r="CN35" i="16"/>
  <c r="CM35" i="16"/>
  <c r="CL35" i="16"/>
  <c r="CK35" i="16"/>
  <c r="CJ35" i="16"/>
  <c r="CI35" i="16"/>
  <c r="CH35" i="16"/>
  <c r="CG35" i="16"/>
  <c r="CF35" i="16"/>
  <c r="CE35" i="16"/>
  <c r="CD35" i="16"/>
  <c r="CC35" i="16"/>
  <c r="CB35" i="16"/>
  <c r="CA35" i="16"/>
  <c r="BZ35" i="16"/>
  <c r="BY35" i="16"/>
  <c r="BX35" i="16"/>
  <c r="BW35" i="16"/>
  <c r="BV35" i="16"/>
  <c r="BU35" i="16"/>
  <c r="BT35" i="16"/>
  <c r="BS35" i="16"/>
  <c r="BR35" i="16"/>
  <c r="BQ35" i="16"/>
  <c r="BP35" i="16"/>
  <c r="BO35" i="16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GC34" i="16"/>
  <c r="GB34" i="16"/>
  <c r="GA34" i="16"/>
  <c r="FZ34" i="16"/>
  <c r="FY34" i="16"/>
  <c r="FX34" i="16"/>
  <c r="FW34" i="16"/>
  <c r="FV34" i="16"/>
  <c r="FU34" i="16"/>
  <c r="FT34" i="16"/>
  <c r="FS34" i="16"/>
  <c r="FR34" i="16"/>
  <c r="FQ34" i="16"/>
  <c r="FP34" i="16"/>
  <c r="FO34" i="16"/>
  <c r="FN34" i="16"/>
  <c r="FM34" i="16"/>
  <c r="FL34" i="16"/>
  <c r="FK34" i="16"/>
  <c r="FJ34" i="16"/>
  <c r="FI34" i="16"/>
  <c r="FH34" i="16"/>
  <c r="FG34" i="16"/>
  <c r="FF34" i="16"/>
  <c r="FE34" i="16"/>
  <c r="FD34" i="16"/>
  <c r="FC34" i="16"/>
  <c r="FB34" i="16"/>
  <c r="FA34" i="16"/>
  <c r="EZ34" i="16"/>
  <c r="EY34" i="16"/>
  <c r="EX34" i="16"/>
  <c r="EW34" i="16"/>
  <c r="EV34" i="16"/>
  <c r="EU34" i="16"/>
  <c r="ET34" i="16"/>
  <c r="ES34" i="16"/>
  <c r="ER34" i="16"/>
  <c r="EQ34" i="16"/>
  <c r="EP34" i="16"/>
  <c r="EO34" i="16"/>
  <c r="EN34" i="16"/>
  <c r="EM34" i="16"/>
  <c r="EL34" i="16"/>
  <c r="EK34" i="16"/>
  <c r="EJ34" i="16"/>
  <c r="EI34" i="16"/>
  <c r="EH34" i="16"/>
  <c r="EG34" i="16"/>
  <c r="EF34" i="16"/>
  <c r="EE34" i="16"/>
  <c r="ED34" i="16"/>
  <c r="EC34" i="16"/>
  <c r="EB34" i="16"/>
  <c r="EA34" i="16"/>
  <c r="DZ34" i="16"/>
  <c r="DY34" i="16"/>
  <c r="DX34" i="16"/>
  <c r="DW34" i="16"/>
  <c r="DV34" i="16"/>
  <c r="DU34" i="16"/>
  <c r="DT34" i="16"/>
  <c r="DS34" i="16"/>
  <c r="DR34" i="16"/>
  <c r="DQ34" i="16"/>
  <c r="DP34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GC33" i="16"/>
  <c r="GB33" i="16"/>
  <c r="GA33" i="16"/>
  <c r="FZ33" i="16"/>
  <c r="FY33" i="16"/>
  <c r="FX33" i="16"/>
  <c r="FW33" i="16"/>
  <c r="FV33" i="16"/>
  <c r="FU33" i="16"/>
  <c r="FT33" i="16"/>
  <c r="FS33" i="16"/>
  <c r="FR33" i="16"/>
  <c r="FQ33" i="16"/>
  <c r="FP33" i="16"/>
  <c r="FO33" i="16"/>
  <c r="FN33" i="16"/>
  <c r="FM33" i="16"/>
  <c r="FL33" i="16"/>
  <c r="FK33" i="16"/>
  <c r="FJ33" i="16"/>
  <c r="FI33" i="16"/>
  <c r="FH33" i="16"/>
  <c r="FG33" i="16"/>
  <c r="FF33" i="16"/>
  <c r="FE33" i="16"/>
  <c r="FD33" i="16"/>
  <c r="FC33" i="16"/>
  <c r="FB33" i="16"/>
  <c r="FA33" i="16"/>
  <c r="EZ33" i="16"/>
  <c r="EY33" i="16"/>
  <c r="EX33" i="16"/>
  <c r="EW33" i="16"/>
  <c r="EV33" i="16"/>
  <c r="EU33" i="16"/>
  <c r="ET33" i="16"/>
  <c r="ES33" i="16"/>
  <c r="ER33" i="16"/>
  <c r="EQ33" i="16"/>
  <c r="EP33" i="16"/>
  <c r="EO33" i="16"/>
  <c r="EN33" i="16"/>
  <c r="EM33" i="16"/>
  <c r="EL33" i="16"/>
  <c r="EK33" i="16"/>
  <c r="EJ33" i="16"/>
  <c r="EI33" i="16"/>
  <c r="EH33" i="16"/>
  <c r="EG33" i="16"/>
  <c r="EF33" i="16"/>
  <c r="EE33" i="16"/>
  <c r="ED33" i="16"/>
  <c r="EC33" i="16"/>
  <c r="EB33" i="16"/>
  <c r="EA33" i="16"/>
  <c r="DZ33" i="16"/>
  <c r="DY33" i="16"/>
  <c r="DX33" i="16"/>
  <c r="DW33" i="16"/>
  <c r="DV33" i="16"/>
  <c r="DU33" i="16"/>
  <c r="DT33" i="16"/>
  <c r="DS33" i="16"/>
  <c r="DR33" i="16"/>
  <c r="DQ33" i="16"/>
  <c r="DP33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GC32" i="16"/>
  <c r="GB32" i="16"/>
  <c r="GA32" i="16"/>
  <c r="FZ32" i="16"/>
  <c r="FY32" i="16"/>
  <c r="FX32" i="16"/>
  <c r="FW32" i="16"/>
  <c r="FV32" i="16"/>
  <c r="FU32" i="16"/>
  <c r="FT32" i="16"/>
  <c r="FS32" i="16"/>
  <c r="FR32" i="16"/>
  <c r="FQ32" i="16"/>
  <c r="FP32" i="16"/>
  <c r="FO32" i="16"/>
  <c r="FN32" i="16"/>
  <c r="FM32" i="16"/>
  <c r="FL32" i="16"/>
  <c r="FK32" i="16"/>
  <c r="FJ32" i="16"/>
  <c r="FI32" i="16"/>
  <c r="FH32" i="16"/>
  <c r="FG32" i="16"/>
  <c r="FF32" i="16"/>
  <c r="FE32" i="16"/>
  <c r="FD32" i="16"/>
  <c r="FC32" i="16"/>
  <c r="FB32" i="16"/>
  <c r="FA32" i="16"/>
  <c r="EZ32" i="16"/>
  <c r="EY32" i="16"/>
  <c r="EX32" i="16"/>
  <c r="EW32" i="16"/>
  <c r="EV32" i="16"/>
  <c r="EU32" i="16"/>
  <c r="ET32" i="16"/>
  <c r="ES32" i="16"/>
  <c r="ER32" i="16"/>
  <c r="EQ32" i="16"/>
  <c r="EP32" i="16"/>
  <c r="EO32" i="16"/>
  <c r="EN32" i="16"/>
  <c r="EM32" i="16"/>
  <c r="EL32" i="16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GC31" i="16"/>
  <c r="GB31" i="16"/>
  <c r="GA31" i="16"/>
  <c r="FZ31" i="16"/>
  <c r="FY31" i="16"/>
  <c r="FX31" i="16"/>
  <c r="FW31" i="16"/>
  <c r="FV31" i="16"/>
  <c r="FU31" i="16"/>
  <c r="FT31" i="16"/>
  <c r="FS31" i="16"/>
  <c r="FR31" i="16"/>
  <c r="FQ31" i="16"/>
  <c r="FP31" i="16"/>
  <c r="FO31" i="16"/>
  <c r="FN31" i="16"/>
  <c r="FM31" i="16"/>
  <c r="FL31" i="16"/>
  <c r="FK31" i="16"/>
  <c r="FJ31" i="16"/>
  <c r="FI31" i="16"/>
  <c r="FH31" i="16"/>
  <c r="FG31" i="16"/>
  <c r="FF31" i="16"/>
  <c r="FE31" i="16"/>
  <c r="FD31" i="16"/>
  <c r="FC31" i="16"/>
  <c r="FB31" i="16"/>
  <c r="FA31" i="16"/>
  <c r="EZ31" i="16"/>
  <c r="EY31" i="16"/>
  <c r="EX31" i="16"/>
  <c r="EW31" i="16"/>
  <c r="EV31" i="16"/>
  <c r="EU31" i="16"/>
  <c r="ET31" i="16"/>
  <c r="ES31" i="16"/>
  <c r="ER31" i="16"/>
  <c r="EQ31" i="16"/>
  <c r="EP31" i="16"/>
  <c r="EO31" i="16"/>
  <c r="EN31" i="16"/>
  <c r="EM31" i="16"/>
  <c r="EL31" i="16"/>
  <c r="EK31" i="16"/>
  <c r="EJ31" i="16"/>
  <c r="EI31" i="16"/>
  <c r="EH31" i="16"/>
  <c r="EG31" i="16"/>
  <c r="EF31" i="16"/>
  <c r="EE31" i="16"/>
  <c r="ED31" i="16"/>
  <c r="EC31" i="16"/>
  <c r="EB31" i="16"/>
  <c r="EA31" i="16"/>
  <c r="DZ31" i="16"/>
  <c r="DY31" i="16"/>
  <c r="DX31" i="16"/>
  <c r="DW31" i="16"/>
  <c r="DV31" i="16"/>
  <c r="DU31" i="16"/>
  <c r="DT31" i="16"/>
  <c r="DS31" i="16"/>
  <c r="DR31" i="16"/>
  <c r="DQ31" i="16"/>
  <c r="DP31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GC30" i="16"/>
  <c r="GB30" i="16"/>
  <c r="GA30" i="16"/>
  <c r="FZ30" i="16"/>
  <c r="FY30" i="16"/>
  <c r="FX30" i="16"/>
  <c r="FW30" i="16"/>
  <c r="FV30" i="16"/>
  <c r="FU30" i="16"/>
  <c r="FT30" i="16"/>
  <c r="FS30" i="16"/>
  <c r="FR30" i="16"/>
  <c r="FQ30" i="16"/>
  <c r="FP30" i="16"/>
  <c r="FO30" i="16"/>
  <c r="FN30" i="16"/>
  <c r="FM30" i="16"/>
  <c r="FL30" i="16"/>
  <c r="FK30" i="16"/>
  <c r="FJ30" i="16"/>
  <c r="FI30" i="16"/>
  <c r="FH30" i="16"/>
  <c r="FG30" i="16"/>
  <c r="FF30" i="16"/>
  <c r="FE30" i="16"/>
  <c r="FD30" i="16"/>
  <c r="FC30" i="16"/>
  <c r="FB30" i="16"/>
  <c r="FA30" i="16"/>
  <c r="EZ30" i="16"/>
  <c r="EY30" i="16"/>
  <c r="EX30" i="16"/>
  <c r="EW30" i="16"/>
  <c r="EV30" i="16"/>
  <c r="EU30" i="16"/>
  <c r="ET30" i="16"/>
  <c r="ES30" i="16"/>
  <c r="ER30" i="16"/>
  <c r="EQ30" i="16"/>
  <c r="EP30" i="16"/>
  <c r="EO30" i="16"/>
  <c r="EN30" i="16"/>
  <c r="EM30" i="16"/>
  <c r="EL30" i="16"/>
  <c r="EK30" i="16"/>
  <c r="EJ30" i="16"/>
  <c r="EI30" i="16"/>
  <c r="EH30" i="16"/>
  <c r="EG30" i="16"/>
  <c r="EF30" i="16"/>
  <c r="EE30" i="16"/>
  <c r="ED30" i="16"/>
  <c r="EC30" i="16"/>
  <c r="EB30" i="16"/>
  <c r="EA30" i="16"/>
  <c r="DZ30" i="16"/>
  <c r="DY30" i="16"/>
  <c r="DX30" i="16"/>
  <c r="DW30" i="16"/>
  <c r="DV30" i="16"/>
  <c r="DU30" i="16"/>
  <c r="DT30" i="16"/>
  <c r="DS30" i="16"/>
  <c r="DR30" i="16"/>
  <c r="DQ30" i="16"/>
  <c r="DP30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GC29" i="16"/>
  <c r="GB29" i="16"/>
  <c r="GA29" i="16"/>
  <c r="FZ29" i="16"/>
  <c r="FY29" i="16"/>
  <c r="FX29" i="16"/>
  <c r="FW29" i="16"/>
  <c r="FV29" i="16"/>
  <c r="FU29" i="16"/>
  <c r="FT29" i="16"/>
  <c r="FS29" i="16"/>
  <c r="FR29" i="16"/>
  <c r="FQ29" i="16"/>
  <c r="FP29" i="16"/>
  <c r="FO29" i="16"/>
  <c r="FN29" i="16"/>
  <c r="FM29" i="16"/>
  <c r="FL29" i="16"/>
  <c r="FK29" i="16"/>
  <c r="FJ29" i="16"/>
  <c r="FI29" i="16"/>
  <c r="FH29" i="16"/>
  <c r="FG29" i="16"/>
  <c r="FF29" i="16"/>
  <c r="FE29" i="16"/>
  <c r="FD29" i="16"/>
  <c r="FC29" i="16"/>
  <c r="FB29" i="16"/>
  <c r="FA29" i="16"/>
  <c r="EZ29" i="16"/>
  <c r="EY29" i="16"/>
  <c r="EX29" i="16"/>
  <c r="EW29" i="16"/>
  <c r="EV29" i="16"/>
  <c r="EU29" i="16"/>
  <c r="ET29" i="16"/>
  <c r="ES29" i="16"/>
  <c r="ER29" i="16"/>
  <c r="EQ29" i="16"/>
  <c r="EP29" i="16"/>
  <c r="EO29" i="16"/>
  <c r="EN29" i="16"/>
  <c r="EM29" i="16"/>
  <c r="EL29" i="16"/>
  <c r="EK29" i="16"/>
  <c r="EJ29" i="16"/>
  <c r="EI29" i="16"/>
  <c r="EH29" i="16"/>
  <c r="EG29" i="16"/>
  <c r="EF29" i="16"/>
  <c r="EE29" i="16"/>
  <c r="ED29" i="16"/>
  <c r="EC29" i="16"/>
  <c r="EB29" i="16"/>
  <c r="EA29" i="16"/>
  <c r="DZ29" i="16"/>
  <c r="DY29" i="16"/>
  <c r="DX29" i="16"/>
  <c r="DW29" i="16"/>
  <c r="DV29" i="16"/>
  <c r="DU29" i="16"/>
  <c r="DT29" i="16"/>
  <c r="DS29" i="16"/>
  <c r="DR29" i="16"/>
  <c r="DQ29" i="16"/>
  <c r="DP29" i="16"/>
  <c r="DO29" i="16"/>
  <c r="DN29" i="16"/>
  <c r="DM29" i="16"/>
  <c r="DL29" i="16"/>
  <c r="DK29" i="16"/>
  <c r="DJ29" i="16"/>
  <c r="DI29" i="16"/>
  <c r="DH29" i="16"/>
  <c r="DG29" i="16"/>
  <c r="DF29" i="16"/>
  <c r="DE29" i="16"/>
  <c r="DD29" i="16"/>
  <c r="DC29" i="16"/>
  <c r="DB29" i="16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GC28" i="16"/>
  <c r="GB28" i="16"/>
  <c r="GA28" i="16"/>
  <c r="FZ28" i="16"/>
  <c r="FY28" i="16"/>
  <c r="FX28" i="16"/>
  <c r="FW28" i="16"/>
  <c r="FV28" i="16"/>
  <c r="FU28" i="16"/>
  <c r="FT28" i="16"/>
  <c r="FS28" i="16"/>
  <c r="FR28" i="16"/>
  <c r="FQ28" i="16"/>
  <c r="FP28" i="16"/>
  <c r="FO28" i="16"/>
  <c r="FN28" i="16"/>
  <c r="FM28" i="16"/>
  <c r="FL28" i="16"/>
  <c r="FK28" i="16"/>
  <c r="FJ28" i="16"/>
  <c r="FI28" i="16"/>
  <c r="FH28" i="16"/>
  <c r="FG28" i="16"/>
  <c r="FF28" i="16"/>
  <c r="FE28" i="16"/>
  <c r="FD28" i="16"/>
  <c r="FC28" i="16"/>
  <c r="FB28" i="16"/>
  <c r="FA28" i="16"/>
  <c r="EZ28" i="16"/>
  <c r="EY28" i="16"/>
  <c r="EX28" i="16"/>
  <c r="EW28" i="16"/>
  <c r="EV28" i="16"/>
  <c r="EU28" i="16"/>
  <c r="ET28" i="16"/>
  <c r="ES28" i="16"/>
  <c r="ER28" i="16"/>
  <c r="EQ28" i="16"/>
  <c r="EP28" i="16"/>
  <c r="EO28" i="16"/>
  <c r="EN28" i="16"/>
  <c r="EM28" i="16"/>
  <c r="EL28" i="16"/>
  <c r="EK28" i="16"/>
  <c r="EJ28" i="16"/>
  <c r="EI28" i="16"/>
  <c r="EH28" i="16"/>
  <c r="EG28" i="16"/>
  <c r="EF28" i="16"/>
  <c r="EE28" i="16"/>
  <c r="ED28" i="16"/>
  <c r="EC28" i="16"/>
  <c r="EB28" i="16"/>
  <c r="EA28" i="16"/>
  <c r="DZ28" i="16"/>
  <c r="DY28" i="16"/>
  <c r="DX28" i="16"/>
  <c r="DW28" i="16"/>
  <c r="DV28" i="16"/>
  <c r="DU28" i="16"/>
  <c r="DT28" i="16"/>
  <c r="DS28" i="16"/>
  <c r="DR28" i="16"/>
  <c r="DQ28" i="16"/>
  <c r="DP28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GC27" i="16"/>
  <c r="GB27" i="16"/>
  <c r="GA27" i="16"/>
  <c r="FZ27" i="16"/>
  <c r="FY27" i="16"/>
  <c r="FX27" i="16"/>
  <c r="FW27" i="16"/>
  <c r="FV27" i="16"/>
  <c r="FU27" i="16"/>
  <c r="FT27" i="16"/>
  <c r="FS27" i="16"/>
  <c r="FR27" i="16"/>
  <c r="FQ27" i="16"/>
  <c r="FP27" i="16"/>
  <c r="FO27" i="16"/>
  <c r="FN27" i="16"/>
  <c r="FM27" i="16"/>
  <c r="FL27" i="16"/>
  <c r="FK27" i="16"/>
  <c r="FJ27" i="16"/>
  <c r="FI27" i="16"/>
  <c r="FH27" i="16"/>
  <c r="FG27" i="16"/>
  <c r="FF27" i="16"/>
  <c r="FE27" i="16"/>
  <c r="FD27" i="16"/>
  <c r="FC27" i="16"/>
  <c r="FB27" i="16"/>
  <c r="FA27" i="16"/>
  <c r="EZ27" i="16"/>
  <c r="EY27" i="16"/>
  <c r="EX27" i="16"/>
  <c r="EW27" i="16"/>
  <c r="EV27" i="16"/>
  <c r="EU27" i="16"/>
  <c r="ET27" i="16"/>
  <c r="ES27" i="16"/>
  <c r="ER27" i="16"/>
  <c r="EQ27" i="16"/>
  <c r="EP27" i="16"/>
  <c r="EO27" i="16"/>
  <c r="EN27" i="16"/>
  <c r="EM27" i="16"/>
  <c r="EL27" i="16"/>
  <c r="EK27" i="16"/>
  <c r="EJ27" i="16"/>
  <c r="EI27" i="16"/>
  <c r="EH27" i="16"/>
  <c r="EG27" i="16"/>
  <c r="EF27" i="16"/>
  <c r="EE27" i="16"/>
  <c r="ED27" i="16"/>
  <c r="EC27" i="16"/>
  <c r="EB27" i="16"/>
  <c r="EA27" i="16"/>
  <c r="DZ27" i="16"/>
  <c r="DY27" i="16"/>
  <c r="DX27" i="16"/>
  <c r="DW27" i="16"/>
  <c r="DV27" i="16"/>
  <c r="DU27" i="16"/>
  <c r="DT27" i="16"/>
  <c r="DS27" i="16"/>
  <c r="DR27" i="16"/>
  <c r="DQ27" i="16"/>
  <c r="DP27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GC26" i="16"/>
  <c r="GB26" i="16"/>
  <c r="GA26" i="16"/>
  <c r="FZ26" i="16"/>
  <c r="FY26" i="16"/>
  <c r="FX26" i="16"/>
  <c r="FW26" i="16"/>
  <c r="FV26" i="16"/>
  <c r="FU26" i="16"/>
  <c r="FT26" i="16"/>
  <c r="FS26" i="16"/>
  <c r="FR26" i="16"/>
  <c r="FQ26" i="16"/>
  <c r="FP26" i="16"/>
  <c r="FO26" i="16"/>
  <c r="FN26" i="16"/>
  <c r="FM26" i="16"/>
  <c r="FL26" i="16"/>
  <c r="FK26" i="16"/>
  <c r="FJ26" i="16"/>
  <c r="FI26" i="16"/>
  <c r="FH26" i="16"/>
  <c r="FG26" i="16"/>
  <c r="FF26" i="16"/>
  <c r="FE26" i="16"/>
  <c r="FD26" i="16"/>
  <c r="FC26" i="16"/>
  <c r="FB26" i="16"/>
  <c r="FA26" i="16"/>
  <c r="EZ26" i="16"/>
  <c r="EY26" i="16"/>
  <c r="EX26" i="16"/>
  <c r="EW26" i="16"/>
  <c r="EV26" i="16"/>
  <c r="EU26" i="16"/>
  <c r="ET26" i="16"/>
  <c r="ES26" i="16"/>
  <c r="ER26" i="16"/>
  <c r="EQ26" i="16"/>
  <c r="EP26" i="16"/>
  <c r="EO26" i="16"/>
  <c r="EN26" i="16"/>
  <c r="EM26" i="16"/>
  <c r="EL26" i="16"/>
  <c r="EK26" i="16"/>
  <c r="EJ26" i="16"/>
  <c r="EI26" i="16"/>
  <c r="EH26" i="16"/>
  <c r="EG26" i="16"/>
  <c r="EF26" i="16"/>
  <c r="EE26" i="16"/>
  <c r="ED26" i="16"/>
  <c r="EC26" i="16"/>
  <c r="EB26" i="16"/>
  <c r="EA26" i="16"/>
  <c r="DZ26" i="16"/>
  <c r="DY26" i="16"/>
  <c r="DX26" i="16"/>
  <c r="DW26" i="16"/>
  <c r="DV26" i="16"/>
  <c r="DU26" i="16"/>
  <c r="DT26" i="16"/>
  <c r="DS26" i="16"/>
  <c r="DR26" i="16"/>
  <c r="DQ26" i="16"/>
  <c r="DP26" i="16"/>
  <c r="DO26" i="16"/>
  <c r="DN26" i="16"/>
  <c r="DM26" i="16"/>
  <c r="DL26" i="16"/>
  <c r="DK26" i="16"/>
  <c r="DJ26" i="16"/>
  <c r="DI26" i="16"/>
  <c r="DH26" i="16"/>
  <c r="DG26" i="16"/>
  <c r="DF26" i="16"/>
  <c r="DE26" i="16"/>
  <c r="DD26" i="16"/>
  <c r="DC26" i="16"/>
  <c r="DB26" i="16"/>
  <c r="DA26" i="16"/>
  <c r="CZ26" i="16"/>
  <c r="CY26" i="16"/>
  <c r="CX26" i="16"/>
  <c r="CW26" i="16"/>
  <c r="CV26" i="16"/>
  <c r="CU26" i="16"/>
  <c r="CT26" i="16"/>
  <c r="CS26" i="16"/>
  <c r="CR26" i="16"/>
  <c r="CQ26" i="16"/>
  <c r="CP26" i="16"/>
  <c r="CO26" i="16"/>
  <c r="CN26" i="16"/>
  <c r="CM26" i="16"/>
  <c r="CL26" i="16"/>
  <c r="CK26" i="16"/>
  <c r="CJ26" i="16"/>
  <c r="CI26" i="16"/>
  <c r="CH26" i="16"/>
  <c r="CG26" i="16"/>
  <c r="CF26" i="16"/>
  <c r="CE26" i="16"/>
  <c r="CD26" i="16"/>
  <c r="CC26" i="16"/>
  <c r="CB26" i="16"/>
  <c r="CA26" i="16"/>
  <c r="BZ26" i="16"/>
  <c r="BY26" i="16"/>
  <c r="BX26" i="16"/>
  <c r="BW26" i="16"/>
  <c r="BV26" i="16"/>
  <c r="BU26" i="16"/>
  <c r="BT26" i="16"/>
  <c r="BS26" i="16"/>
  <c r="BR26" i="16"/>
  <c r="BQ26" i="16"/>
  <c r="BP26" i="16"/>
  <c r="BO26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GC25" i="16"/>
  <c r="GB25" i="16"/>
  <c r="GA25" i="16"/>
  <c r="FZ25" i="16"/>
  <c r="FY25" i="16"/>
  <c r="FX25" i="16"/>
  <c r="FW25" i="16"/>
  <c r="FV25" i="16"/>
  <c r="FU25" i="16"/>
  <c r="FT25" i="16"/>
  <c r="FS25" i="16"/>
  <c r="FR25" i="16"/>
  <c r="FQ25" i="16"/>
  <c r="FP25" i="16"/>
  <c r="FO25" i="16"/>
  <c r="FN25" i="16"/>
  <c r="FM25" i="16"/>
  <c r="FL25" i="16"/>
  <c r="FK25" i="16"/>
  <c r="FJ25" i="16"/>
  <c r="FI25" i="16"/>
  <c r="FH25" i="16"/>
  <c r="FG25" i="16"/>
  <c r="FF25" i="16"/>
  <c r="FE25" i="16"/>
  <c r="FD25" i="16"/>
  <c r="FC25" i="16"/>
  <c r="FB25" i="16"/>
  <c r="FA25" i="16"/>
  <c r="EZ25" i="16"/>
  <c r="EY25" i="16"/>
  <c r="EX25" i="16"/>
  <c r="EW25" i="16"/>
  <c r="EV25" i="16"/>
  <c r="EU25" i="16"/>
  <c r="ET25" i="16"/>
  <c r="ES25" i="16"/>
  <c r="ER25" i="16"/>
  <c r="EQ25" i="16"/>
  <c r="EP25" i="16"/>
  <c r="EO25" i="16"/>
  <c r="EN25" i="16"/>
  <c r="EM25" i="16"/>
  <c r="EL25" i="16"/>
  <c r="EK25" i="16"/>
  <c r="EJ25" i="16"/>
  <c r="EI25" i="16"/>
  <c r="EH25" i="16"/>
  <c r="EG25" i="16"/>
  <c r="EF25" i="16"/>
  <c r="EE25" i="16"/>
  <c r="ED25" i="16"/>
  <c r="EC25" i="16"/>
  <c r="EB25" i="16"/>
  <c r="EA25" i="16"/>
  <c r="DZ25" i="16"/>
  <c r="DY25" i="16"/>
  <c r="DX25" i="16"/>
  <c r="DW25" i="16"/>
  <c r="DV25" i="16"/>
  <c r="DU25" i="16"/>
  <c r="DT25" i="16"/>
  <c r="DS25" i="16"/>
  <c r="DR25" i="16"/>
  <c r="DQ25" i="16"/>
  <c r="DP25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GC24" i="16"/>
  <c r="GB24" i="16"/>
  <c r="GA24" i="16"/>
  <c r="FZ24" i="16"/>
  <c r="FY24" i="16"/>
  <c r="FX24" i="16"/>
  <c r="FW24" i="16"/>
  <c r="FV24" i="16"/>
  <c r="FU24" i="16"/>
  <c r="FT24" i="16"/>
  <c r="FS24" i="16"/>
  <c r="FR24" i="16"/>
  <c r="FQ24" i="16"/>
  <c r="FP24" i="16"/>
  <c r="FO24" i="16"/>
  <c r="FN24" i="16"/>
  <c r="FM24" i="16"/>
  <c r="FL24" i="16"/>
  <c r="FK24" i="16"/>
  <c r="FJ24" i="16"/>
  <c r="FI24" i="16"/>
  <c r="FH24" i="16"/>
  <c r="FG24" i="16"/>
  <c r="FF24" i="16"/>
  <c r="FE24" i="16"/>
  <c r="FD24" i="16"/>
  <c r="FC24" i="16"/>
  <c r="FB24" i="16"/>
  <c r="FA24" i="16"/>
  <c r="EZ24" i="16"/>
  <c r="EY24" i="16"/>
  <c r="EX24" i="16"/>
  <c r="EW24" i="16"/>
  <c r="EV24" i="16"/>
  <c r="EU24" i="16"/>
  <c r="ET24" i="16"/>
  <c r="ES24" i="16"/>
  <c r="ER24" i="16"/>
  <c r="EQ24" i="16"/>
  <c r="EP24" i="16"/>
  <c r="EO24" i="16"/>
  <c r="EN24" i="16"/>
  <c r="EM24" i="16"/>
  <c r="EL24" i="16"/>
  <c r="EK24" i="16"/>
  <c r="EJ24" i="16"/>
  <c r="EI24" i="16"/>
  <c r="EH24" i="16"/>
  <c r="EG24" i="16"/>
  <c r="EF24" i="16"/>
  <c r="EE24" i="16"/>
  <c r="ED24" i="16"/>
  <c r="EC24" i="16"/>
  <c r="EB24" i="16"/>
  <c r="EA24" i="16"/>
  <c r="DZ24" i="16"/>
  <c r="DY24" i="16"/>
  <c r="DX24" i="16"/>
  <c r="DW24" i="16"/>
  <c r="DV24" i="16"/>
  <c r="DU24" i="16"/>
  <c r="DT24" i="16"/>
  <c r="DS24" i="16"/>
  <c r="DR24" i="16"/>
  <c r="DQ24" i="16"/>
  <c r="DP24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GC23" i="16"/>
  <c r="GB23" i="16"/>
  <c r="GA23" i="16"/>
  <c r="FZ23" i="16"/>
  <c r="FY23" i="16"/>
  <c r="FX23" i="16"/>
  <c r="FW23" i="16"/>
  <c r="FV23" i="16"/>
  <c r="FU23" i="16"/>
  <c r="FT23" i="16"/>
  <c r="FS23" i="16"/>
  <c r="FR23" i="16"/>
  <c r="FQ23" i="16"/>
  <c r="FP23" i="16"/>
  <c r="FO23" i="16"/>
  <c r="FN23" i="16"/>
  <c r="FM23" i="16"/>
  <c r="FL23" i="16"/>
  <c r="FK23" i="16"/>
  <c r="FJ23" i="16"/>
  <c r="FI23" i="16"/>
  <c r="FH23" i="16"/>
  <c r="FG23" i="16"/>
  <c r="FF23" i="16"/>
  <c r="FE23" i="16"/>
  <c r="FD23" i="16"/>
  <c r="FC23" i="16"/>
  <c r="FB23" i="16"/>
  <c r="FA23" i="16"/>
  <c r="EZ23" i="16"/>
  <c r="EY23" i="16"/>
  <c r="EX23" i="16"/>
  <c r="EW23" i="16"/>
  <c r="EV23" i="16"/>
  <c r="EU23" i="16"/>
  <c r="ET23" i="16"/>
  <c r="ES23" i="16"/>
  <c r="ER23" i="16"/>
  <c r="EQ23" i="16"/>
  <c r="EP23" i="16"/>
  <c r="EO23" i="16"/>
  <c r="EN23" i="16"/>
  <c r="EM23" i="16"/>
  <c r="EL23" i="16"/>
  <c r="EK23" i="16"/>
  <c r="EJ23" i="16"/>
  <c r="EI23" i="16"/>
  <c r="EH23" i="16"/>
  <c r="EG23" i="16"/>
  <c r="EF23" i="16"/>
  <c r="EE23" i="16"/>
  <c r="ED23" i="16"/>
  <c r="EC23" i="16"/>
  <c r="EB23" i="16"/>
  <c r="EA23" i="16"/>
  <c r="DZ23" i="16"/>
  <c r="DY23" i="16"/>
  <c r="DX23" i="16"/>
  <c r="DW23" i="16"/>
  <c r="DV23" i="16"/>
  <c r="DU23" i="16"/>
  <c r="DT23" i="16"/>
  <c r="DS23" i="16"/>
  <c r="DR23" i="16"/>
  <c r="DQ23" i="16"/>
  <c r="DP23" i="16"/>
  <c r="DO23" i="16"/>
  <c r="DN23" i="16"/>
  <c r="DM23" i="16"/>
  <c r="DL23" i="16"/>
  <c r="DK23" i="16"/>
  <c r="DJ23" i="16"/>
  <c r="DI23" i="16"/>
  <c r="DH23" i="16"/>
  <c r="DG23" i="16"/>
  <c r="DF23" i="16"/>
  <c r="DE23" i="16"/>
  <c r="DD23" i="16"/>
  <c r="DC23" i="16"/>
  <c r="DB23" i="16"/>
  <c r="DA23" i="16"/>
  <c r="CZ23" i="16"/>
  <c r="CY23" i="16"/>
  <c r="CX23" i="16"/>
  <c r="CW23" i="16"/>
  <c r="CV23" i="16"/>
  <c r="CU23" i="16"/>
  <c r="CT23" i="16"/>
  <c r="CS23" i="16"/>
  <c r="CR23" i="16"/>
  <c r="CQ23" i="16"/>
  <c r="CP23" i="16"/>
  <c r="CO23" i="16"/>
  <c r="CN23" i="16"/>
  <c r="CM23" i="16"/>
  <c r="CL23" i="16"/>
  <c r="CK23" i="16"/>
  <c r="CJ23" i="16"/>
  <c r="CI23" i="16"/>
  <c r="CH23" i="16"/>
  <c r="CG23" i="16"/>
  <c r="CF23" i="16"/>
  <c r="CE23" i="16"/>
  <c r="CD23" i="16"/>
  <c r="CC23" i="16"/>
  <c r="CB23" i="16"/>
  <c r="CA23" i="16"/>
  <c r="BZ23" i="16"/>
  <c r="BY23" i="16"/>
  <c r="BX23" i="16"/>
  <c r="BW23" i="16"/>
  <c r="BV23" i="16"/>
  <c r="BU23" i="16"/>
  <c r="BT23" i="16"/>
  <c r="BS23" i="16"/>
  <c r="BR23" i="16"/>
  <c r="BQ23" i="16"/>
  <c r="BP23" i="16"/>
  <c r="BO23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GC22" i="16"/>
  <c r="GB22" i="16"/>
  <c r="GA22" i="16"/>
  <c r="FZ22" i="16"/>
  <c r="FY22" i="16"/>
  <c r="FX22" i="16"/>
  <c r="FW22" i="16"/>
  <c r="FV22" i="16"/>
  <c r="FU22" i="16"/>
  <c r="FT22" i="16"/>
  <c r="FS22" i="16"/>
  <c r="FR22" i="16"/>
  <c r="FQ22" i="16"/>
  <c r="FP22" i="16"/>
  <c r="FO22" i="16"/>
  <c r="FN22" i="16"/>
  <c r="FM22" i="16"/>
  <c r="FL22" i="16"/>
  <c r="FK22" i="16"/>
  <c r="FJ22" i="16"/>
  <c r="FI22" i="16"/>
  <c r="FH22" i="16"/>
  <c r="FG22" i="16"/>
  <c r="FF22" i="16"/>
  <c r="FE22" i="16"/>
  <c r="FD22" i="16"/>
  <c r="FC22" i="16"/>
  <c r="FB22" i="16"/>
  <c r="FA22" i="16"/>
  <c r="EZ22" i="16"/>
  <c r="EY22" i="16"/>
  <c r="EX22" i="16"/>
  <c r="EW22" i="16"/>
  <c r="EV22" i="16"/>
  <c r="EU22" i="16"/>
  <c r="ET22" i="16"/>
  <c r="ES22" i="16"/>
  <c r="ER22" i="16"/>
  <c r="EQ22" i="16"/>
  <c r="EP22" i="16"/>
  <c r="EO22" i="16"/>
  <c r="EN22" i="16"/>
  <c r="EM22" i="16"/>
  <c r="EL22" i="16"/>
  <c r="EK22" i="16"/>
  <c r="EJ22" i="16"/>
  <c r="EI22" i="16"/>
  <c r="EH22" i="16"/>
  <c r="EG22" i="16"/>
  <c r="EF22" i="16"/>
  <c r="EE22" i="16"/>
  <c r="ED22" i="16"/>
  <c r="EC22" i="16"/>
  <c r="EB22" i="16"/>
  <c r="EA22" i="16"/>
  <c r="DZ22" i="16"/>
  <c r="DY22" i="16"/>
  <c r="DX22" i="16"/>
  <c r="DW22" i="16"/>
  <c r="DV22" i="16"/>
  <c r="DU22" i="16"/>
  <c r="DT22" i="16"/>
  <c r="DS22" i="16"/>
  <c r="DR22" i="16"/>
  <c r="DQ22" i="16"/>
  <c r="DP22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GC21" i="16"/>
  <c r="GB21" i="16"/>
  <c r="GA21" i="16"/>
  <c r="FZ21" i="16"/>
  <c r="FY21" i="16"/>
  <c r="FX21" i="16"/>
  <c r="FW21" i="16"/>
  <c r="FV21" i="16"/>
  <c r="FU21" i="16"/>
  <c r="FT21" i="16"/>
  <c r="FS21" i="16"/>
  <c r="FR21" i="16"/>
  <c r="FQ21" i="16"/>
  <c r="FP21" i="16"/>
  <c r="FO21" i="16"/>
  <c r="FN21" i="16"/>
  <c r="FM21" i="16"/>
  <c r="FL21" i="16"/>
  <c r="FK21" i="16"/>
  <c r="FJ21" i="16"/>
  <c r="FI21" i="16"/>
  <c r="FH21" i="16"/>
  <c r="FG21" i="16"/>
  <c r="FF21" i="16"/>
  <c r="FE21" i="16"/>
  <c r="FD21" i="16"/>
  <c r="FC21" i="16"/>
  <c r="FB21" i="16"/>
  <c r="FA21" i="16"/>
  <c r="EZ21" i="16"/>
  <c r="EY21" i="16"/>
  <c r="EX21" i="16"/>
  <c r="EW21" i="16"/>
  <c r="EV21" i="16"/>
  <c r="EU21" i="16"/>
  <c r="ET21" i="16"/>
  <c r="ES21" i="16"/>
  <c r="ER21" i="16"/>
  <c r="EQ21" i="16"/>
  <c r="EP21" i="16"/>
  <c r="EO21" i="16"/>
  <c r="EN21" i="16"/>
  <c r="EM21" i="16"/>
  <c r="EL21" i="16"/>
  <c r="EK21" i="16"/>
  <c r="EJ21" i="16"/>
  <c r="EI21" i="16"/>
  <c r="EH21" i="16"/>
  <c r="EG21" i="16"/>
  <c r="EF21" i="16"/>
  <c r="EE21" i="16"/>
  <c r="ED21" i="16"/>
  <c r="EC21" i="16"/>
  <c r="EB21" i="16"/>
  <c r="EA21" i="16"/>
  <c r="DZ21" i="16"/>
  <c r="DY21" i="16"/>
  <c r="DX21" i="16"/>
  <c r="DW21" i="16"/>
  <c r="DV21" i="16"/>
  <c r="DU21" i="16"/>
  <c r="DT21" i="16"/>
  <c r="DS21" i="16"/>
  <c r="DR21" i="16"/>
  <c r="DQ21" i="16"/>
  <c r="DP21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GC20" i="16"/>
  <c r="GB20" i="16"/>
  <c r="GA20" i="16"/>
  <c r="FZ20" i="16"/>
  <c r="FY20" i="16"/>
  <c r="FX20" i="16"/>
  <c r="FW20" i="16"/>
  <c r="FV20" i="16"/>
  <c r="FU20" i="16"/>
  <c r="FT20" i="16"/>
  <c r="FS20" i="16"/>
  <c r="FR20" i="16"/>
  <c r="FQ20" i="16"/>
  <c r="FP20" i="16"/>
  <c r="FO20" i="16"/>
  <c r="FN20" i="16"/>
  <c r="FM20" i="16"/>
  <c r="FL20" i="16"/>
  <c r="FK20" i="16"/>
  <c r="FJ20" i="16"/>
  <c r="FI20" i="16"/>
  <c r="FH20" i="16"/>
  <c r="FG20" i="16"/>
  <c r="FF20" i="16"/>
  <c r="FE20" i="16"/>
  <c r="FD20" i="16"/>
  <c r="FC20" i="16"/>
  <c r="FB20" i="16"/>
  <c r="FA20" i="16"/>
  <c r="EZ20" i="16"/>
  <c r="EY20" i="16"/>
  <c r="EX20" i="16"/>
  <c r="EW20" i="16"/>
  <c r="EV20" i="16"/>
  <c r="EU20" i="16"/>
  <c r="ET20" i="16"/>
  <c r="ES20" i="16"/>
  <c r="ER20" i="16"/>
  <c r="EQ20" i="16"/>
  <c r="EP20" i="16"/>
  <c r="EO20" i="16"/>
  <c r="EN20" i="16"/>
  <c r="EM20" i="16"/>
  <c r="EL20" i="16"/>
  <c r="EK20" i="16"/>
  <c r="EJ20" i="16"/>
  <c r="EI20" i="16"/>
  <c r="EH20" i="16"/>
  <c r="EG20" i="16"/>
  <c r="EF20" i="16"/>
  <c r="EE20" i="16"/>
  <c r="ED20" i="16"/>
  <c r="EC20" i="16"/>
  <c r="EB20" i="16"/>
  <c r="EA20" i="16"/>
  <c r="DZ20" i="16"/>
  <c r="DY20" i="16"/>
  <c r="DX20" i="16"/>
  <c r="DW20" i="16"/>
  <c r="DV20" i="16"/>
  <c r="DU20" i="16"/>
  <c r="DT20" i="16"/>
  <c r="DS20" i="16"/>
  <c r="DR20" i="16"/>
  <c r="DQ20" i="16"/>
  <c r="DP20" i="16"/>
  <c r="DO20" i="16"/>
  <c r="DN20" i="16"/>
  <c r="DM20" i="16"/>
  <c r="DL20" i="16"/>
  <c r="DK20" i="16"/>
  <c r="DJ20" i="16"/>
  <c r="DI20" i="16"/>
  <c r="DH20" i="16"/>
  <c r="DG20" i="16"/>
  <c r="DF20" i="16"/>
  <c r="DE20" i="16"/>
  <c r="DD20" i="16"/>
  <c r="DC20" i="16"/>
  <c r="DB20" i="16"/>
  <c r="DA20" i="16"/>
  <c r="CZ20" i="16"/>
  <c r="CY20" i="16"/>
  <c r="CX20" i="16"/>
  <c r="CW20" i="16"/>
  <c r="CV20" i="16"/>
  <c r="CU20" i="16"/>
  <c r="CT20" i="16"/>
  <c r="CS20" i="16"/>
  <c r="CR20" i="16"/>
  <c r="CQ20" i="16"/>
  <c r="CP20" i="16"/>
  <c r="CO20" i="16"/>
  <c r="CN20" i="16"/>
  <c r="CM20" i="16"/>
  <c r="CL20" i="16"/>
  <c r="CK20" i="16"/>
  <c r="CJ20" i="16"/>
  <c r="CI20" i="16"/>
  <c r="CH20" i="16"/>
  <c r="CG20" i="16"/>
  <c r="CF20" i="16"/>
  <c r="CE20" i="16"/>
  <c r="CD20" i="16"/>
  <c r="CC20" i="16"/>
  <c r="CB20" i="16"/>
  <c r="CA20" i="16"/>
  <c r="BZ20" i="16"/>
  <c r="BY20" i="16"/>
  <c r="BX20" i="16"/>
  <c r="BW20" i="16"/>
  <c r="BV20" i="16"/>
  <c r="BU20" i="16"/>
  <c r="BT20" i="16"/>
  <c r="BS20" i="16"/>
  <c r="BR20" i="16"/>
  <c r="BQ20" i="16"/>
  <c r="BP20" i="16"/>
  <c r="BO20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GC19" i="16"/>
  <c r="GB19" i="16"/>
  <c r="GA19" i="16"/>
  <c r="FZ19" i="16"/>
  <c r="FY19" i="16"/>
  <c r="FX19" i="16"/>
  <c r="FW19" i="16"/>
  <c r="FV19" i="16"/>
  <c r="FU19" i="16"/>
  <c r="FT19" i="16"/>
  <c r="FS19" i="16"/>
  <c r="FR19" i="16"/>
  <c r="FQ19" i="16"/>
  <c r="FP19" i="16"/>
  <c r="FO19" i="16"/>
  <c r="FN19" i="16"/>
  <c r="FM19" i="16"/>
  <c r="FL19" i="16"/>
  <c r="FK19" i="16"/>
  <c r="FJ19" i="16"/>
  <c r="FI19" i="16"/>
  <c r="FH19" i="16"/>
  <c r="FG19" i="16"/>
  <c r="FF19" i="16"/>
  <c r="FE19" i="16"/>
  <c r="FD19" i="16"/>
  <c r="FC19" i="16"/>
  <c r="FB19" i="16"/>
  <c r="FA19" i="16"/>
  <c r="EZ19" i="16"/>
  <c r="EY19" i="16"/>
  <c r="EX19" i="16"/>
  <c r="EW19" i="16"/>
  <c r="EV19" i="16"/>
  <c r="EU19" i="16"/>
  <c r="ET19" i="16"/>
  <c r="ES19" i="16"/>
  <c r="ER19" i="16"/>
  <c r="EQ19" i="16"/>
  <c r="EP19" i="16"/>
  <c r="EO19" i="16"/>
  <c r="EN19" i="16"/>
  <c r="EM19" i="16"/>
  <c r="EL19" i="16"/>
  <c r="EK19" i="16"/>
  <c r="EJ19" i="16"/>
  <c r="EI19" i="16"/>
  <c r="EH19" i="16"/>
  <c r="EG19" i="16"/>
  <c r="EF19" i="16"/>
  <c r="EE19" i="16"/>
  <c r="ED19" i="16"/>
  <c r="EC19" i="16"/>
  <c r="EB19" i="16"/>
  <c r="EA19" i="16"/>
  <c r="DZ19" i="16"/>
  <c r="DY19" i="16"/>
  <c r="DX19" i="16"/>
  <c r="DW19" i="16"/>
  <c r="DV19" i="16"/>
  <c r="DU19" i="16"/>
  <c r="DT19" i="16"/>
  <c r="DS19" i="16"/>
  <c r="DR19" i="16"/>
  <c r="DQ19" i="16"/>
  <c r="DP19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GC18" i="16"/>
  <c r="GB18" i="16"/>
  <c r="GA18" i="16"/>
  <c r="FZ18" i="16"/>
  <c r="FY18" i="16"/>
  <c r="FX18" i="16"/>
  <c r="FW18" i="16"/>
  <c r="FV18" i="16"/>
  <c r="FU18" i="16"/>
  <c r="FT18" i="16"/>
  <c r="FS18" i="16"/>
  <c r="FR18" i="16"/>
  <c r="FQ18" i="16"/>
  <c r="FP18" i="16"/>
  <c r="FO18" i="16"/>
  <c r="FN18" i="16"/>
  <c r="FM18" i="16"/>
  <c r="FL18" i="16"/>
  <c r="FK18" i="16"/>
  <c r="FJ18" i="16"/>
  <c r="FI18" i="16"/>
  <c r="FH18" i="16"/>
  <c r="FG18" i="16"/>
  <c r="FF18" i="16"/>
  <c r="FE18" i="16"/>
  <c r="FD18" i="16"/>
  <c r="FC18" i="16"/>
  <c r="FB18" i="16"/>
  <c r="FA18" i="16"/>
  <c r="EZ18" i="16"/>
  <c r="EY18" i="16"/>
  <c r="EX18" i="16"/>
  <c r="EW18" i="16"/>
  <c r="EV18" i="16"/>
  <c r="EU18" i="16"/>
  <c r="ET18" i="16"/>
  <c r="ES18" i="16"/>
  <c r="ER18" i="16"/>
  <c r="EQ18" i="16"/>
  <c r="EP18" i="16"/>
  <c r="EO18" i="16"/>
  <c r="EN18" i="16"/>
  <c r="EM18" i="16"/>
  <c r="EL18" i="16"/>
  <c r="EK18" i="16"/>
  <c r="EJ18" i="16"/>
  <c r="EI18" i="16"/>
  <c r="EH18" i="16"/>
  <c r="EG18" i="16"/>
  <c r="EF18" i="16"/>
  <c r="EE18" i="16"/>
  <c r="ED18" i="16"/>
  <c r="EC18" i="16"/>
  <c r="EB18" i="16"/>
  <c r="EA18" i="16"/>
  <c r="DZ18" i="16"/>
  <c r="DY18" i="16"/>
  <c r="DX18" i="16"/>
  <c r="DW18" i="16"/>
  <c r="DV18" i="16"/>
  <c r="DU18" i="16"/>
  <c r="DT18" i="16"/>
  <c r="DS18" i="16"/>
  <c r="DR18" i="16"/>
  <c r="DQ18" i="16"/>
  <c r="DP18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GC17" i="16"/>
  <c r="GB17" i="16"/>
  <c r="GA17" i="16"/>
  <c r="FZ17" i="16"/>
  <c r="FY17" i="16"/>
  <c r="FX17" i="16"/>
  <c r="FW17" i="16"/>
  <c r="FV17" i="16"/>
  <c r="FU17" i="16"/>
  <c r="FT17" i="16"/>
  <c r="FS17" i="16"/>
  <c r="FR17" i="16"/>
  <c r="FQ17" i="16"/>
  <c r="FP17" i="16"/>
  <c r="FO17" i="16"/>
  <c r="FN17" i="16"/>
  <c r="FM17" i="16"/>
  <c r="FL17" i="16"/>
  <c r="FK17" i="16"/>
  <c r="FJ17" i="16"/>
  <c r="FI17" i="16"/>
  <c r="FH17" i="16"/>
  <c r="FG17" i="16"/>
  <c r="FF17" i="16"/>
  <c r="FE17" i="16"/>
  <c r="FD17" i="16"/>
  <c r="FC17" i="16"/>
  <c r="FB17" i="16"/>
  <c r="FA17" i="16"/>
  <c r="EZ17" i="16"/>
  <c r="EY17" i="16"/>
  <c r="EX17" i="16"/>
  <c r="EW17" i="16"/>
  <c r="EV17" i="16"/>
  <c r="EU17" i="16"/>
  <c r="ET17" i="16"/>
  <c r="ES17" i="16"/>
  <c r="ER17" i="16"/>
  <c r="EQ17" i="16"/>
  <c r="EP17" i="16"/>
  <c r="EO17" i="16"/>
  <c r="EN17" i="16"/>
  <c r="EM17" i="16"/>
  <c r="EL17" i="16"/>
  <c r="EK17" i="16"/>
  <c r="EJ17" i="16"/>
  <c r="EI17" i="16"/>
  <c r="EH17" i="16"/>
  <c r="EG17" i="16"/>
  <c r="EF17" i="16"/>
  <c r="EE17" i="16"/>
  <c r="ED17" i="16"/>
  <c r="EC17" i="16"/>
  <c r="EB17" i="16"/>
  <c r="EA17" i="16"/>
  <c r="DZ17" i="16"/>
  <c r="DY17" i="16"/>
  <c r="DX17" i="16"/>
  <c r="DW17" i="16"/>
  <c r="DV17" i="16"/>
  <c r="DU17" i="16"/>
  <c r="DT17" i="16"/>
  <c r="DS17" i="16"/>
  <c r="DR17" i="16"/>
  <c r="DQ17" i="16"/>
  <c r="DP17" i="16"/>
  <c r="DO17" i="16"/>
  <c r="DN17" i="16"/>
  <c r="DM17" i="16"/>
  <c r="DL17" i="16"/>
  <c r="DK17" i="16"/>
  <c r="DJ17" i="16"/>
  <c r="DI17" i="16"/>
  <c r="DH17" i="16"/>
  <c r="DG17" i="16"/>
  <c r="DF17" i="16"/>
  <c r="DE17" i="16"/>
  <c r="DD17" i="16"/>
  <c r="DC17" i="16"/>
  <c r="DB17" i="16"/>
  <c r="DA17" i="16"/>
  <c r="CZ17" i="16"/>
  <c r="CY17" i="16"/>
  <c r="CX17" i="16"/>
  <c r="CW17" i="16"/>
  <c r="CV17" i="16"/>
  <c r="CU17" i="16"/>
  <c r="CT17" i="16"/>
  <c r="CS17" i="16"/>
  <c r="CR17" i="16"/>
  <c r="CQ17" i="16"/>
  <c r="CP17" i="16"/>
  <c r="CO17" i="16"/>
  <c r="CN17" i="16"/>
  <c r="CM17" i="16"/>
  <c r="CL17" i="16"/>
  <c r="CK17" i="16"/>
  <c r="CJ17" i="16"/>
  <c r="CI17" i="16"/>
  <c r="CH17" i="16"/>
  <c r="CG17" i="16"/>
  <c r="CF17" i="16"/>
  <c r="CE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O17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GC15" i="16"/>
  <c r="GB15" i="16"/>
  <c r="GA15" i="16"/>
  <c r="FZ15" i="16"/>
  <c r="FY15" i="16"/>
  <c r="FX15" i="16"/>
  <c r="FW15" i="16"/>
  <c r="FV15" i="16"/>
  <c r="FU15" i="16"/>
  <c r="FT15" i="16"/>
  <c r="FS15" i="16"/>
  <c r="FR15" i="16"/>
  <c r="FQ15" i="16"/>
  <c r="FP15" i="16"/>
  <c r="FO15" i="16"/>
  <c r="FN15" i="16"/>
  <c r="FM15" i="16"/>
  <c r="FL15" i="16"/>
  <c r="FK15" i="16"/>
  <c r="FJ15" i="16"/>
  <c r="FI15" i="16"/>
  <c r="FH15" i="16"/>
  <c r="FG15" i="16"/>
  <c r="FF15" i="16"/>
  <c r="FE15" i="16"/>
  <c r="FD15" i="16"/>
  <c r="FC15" i="16"/>
  <c r="FB15" i="16"/>
  <c r="FA15" i="16"/>
  <c r="EZ15" i="16"/>
  <c r="EY15" i="16"/>
  <c r="EX15" i="16"/>
  <c r="EW15" i="16"/>
  <c r="EV15" i="16"/>
  <c r="EU15" i="16"/>
  <c r="ET15" i="16"/>
  <c r="ES15" i="16"/>
  <c r="ER15" i="16"/>
  <c r="EQ15" i="16"/>
  <c r="EP15" i="16"/>
  <c r="EO15" i="16"/>
  <c r="EN15" i="16"/>
  <c r="EM15" i="16"/>
  <c r="EL15" i="16"/>
  <c r="EK15" i="16"/>
  <c r="EJ15" i="16"/>
  <c r="EI15" i="16"/>
  <c r="EH15" i="16"/>
  <c r="EG15" i="16"/>
  <c r="EF15" i="16"/>
  <c r="EE15" i="16"/>
  <c r="ED15" i="16"/>
  <c r="EC15" i="16"/>
  <c r="EB15" i="16"/>
  <c r="EA15" i="16"/>
  <c r="DZ15" i="16"/>
  <c r="DY15" i="16"/>
  <c r="DX15" i="16"/>
  <c r="DW15" i="16"/>
  <c r="DV15" i="16"/>
  <c r="DU15" i="16"/>
  <c r="DT15" i="16"/>
  <c r="DS15" i="16"/>
  <c r="DR15" i="16"/>
  <c r="DQ15" i="16"/>
  <c r="DP15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GC14" i="16"/>
  <c r="GB14" i="16"/>
  <c r="GA14" i="16"/>
  <c r="FZ14" i="16"/>
  <c r="FY14" i="16"/>
  <c r="FX14" i="16"/>
  <c r="FW14" i="16"/>
  <c r="FV14" i="16"/>
  <c r="FU14" i="16"/>
  <c r="FT14" i="16"/>
  <c r="FS14" i="16"/>
  <c r="FR14" i="16"/>
  <c r="FQ14" i="16"/>
  <c r="FP14" i="16"/>
  <c r="FO14" i="16"/>
  <c r="FN14" i="16"/>
  <c r="FM14" i="16"/>
  <c r="FL14" i="16"/>
  <c r="FK14" i="16"/>
  <c r="FJ14" i="16"/>
  <c r="FI14" i="16"/>
  <c r="FH14" i="16"/>
  <c r="FG14" i="16"/>
  <c r="FF14" i="16"/>
  <c r="FE14" i="16"/>
  <c r="FD14" i="16"/>
  <c r="FC14" i="16"/>
  <c r="FB14" i="16"/>
  <c r="FA14" i="16"/>
  <c r="EZ14" i="16"/>
  <c r="EY14" i="16"/>
  <c r="EX14" i="16"/>
  <c r="EW14" i="16"/>
  <c r="EV14" i="16"/>
  <c r="EU14" i="16"/>
  <c r="ET14" i="16"/>
  <c r="ES14" i="16"/>
  <c r="ER14" i="16"/>
  <c r="EQ14" i="16"/>
  <c r="EP14" i="16"/>
  <c r="EO14" i="16"/>
  <c r="EN14" i="16"/>
  <c r="EM14" i="16"/>
  <c r="EL14" i="16"/>
  <c r="EK14" i="16"/>
  <c r="EJ14" i="16"/>
  <c r="EI14" i="16"/>
  <c r="EH14" i="16"/>
  <c r="EG14" i="16"/>
  <c r="EF14" i="16"/>
  <c r="EE14" i="16"/>
  <c r="ED14" i="16"/>
  <c r="EC14" i="16"/>
  <c r="EB14" i="16"/>
  <c r="EA14" i="16"/>
  <c r="DZ14" i="16"/>
  <c r="DY14" i="16"/>
  <c r="DX14" i="16"/>
  <c r="DW14" i="16"/>
  <c r="DV14" i="16"/>
  <c r="DU14" i="16"/>
  <c r="DT14" i="16"/>
  <c r="DS14" i="16"/>
  <c r="DR14" i="16"/>
  <c r="DQ14" i="16"/>
  <c r="DP14" i="16"/>
  <c r="DO14" i="16"/>
  <c r="DN14" i="16"/>
  <c r="DM14" i="16"/>
  <c r="DL14" i="16"/>
  <c r="DK14" i="16"/>
  <c r="DJ14" i="16"/>
  <c r="DI14" i="16"/>
  <c r="DH14" i="16"/>
  <c r="DG14" i="16"/>
  <c r="DF14" i="16"/>
  <c r="DE14" i="16"/>
  <c r="DD14" i="16"/>
  <c r="DC14" i="16"/>
  <c r="DB14" i="16"/>
  <c r="DA14" i="16"/>
  <c r="CZ14" i="16"/>
  <c r="CY14" i="16"/>
  <c r="CX14" i="16"/>
  <c r="CW14" i="16"/>
  <c r="CV14" i="16"/>
  <c r="CU14" i="16"/>
  <c r="CT14" i="16"/>
  <c r="CS14" i="16"/>
  <c r="CR14" i="16"/>
  <c r="CQ14" i="16"/>
  <c r="CP14" i="16"/>
  <c r="CO14" i="16"/>
  <c r="CN14" i="16"/>
  <c r="CM14" i="16"/>
  <c r="CL14" i="16"/>
  <c r="CK14" i="16"/>
  <c r="CJ14" i="16"/>
  <c r="CI14" i="16"/>
  <c r="CH14" i="16"/>
  <c r="CG14" i="16"/>
  <c r="CF14" i="16"/>
  <c r="CE14" i="16"/>
  <c r="CD14" i="16"/>
  <c r="CC14" i="16"/>
  <c r="CB14" i="16"/>
  <c r="CA14" i="16"/>
  <c r="BZ14" i="16"/>
  <c r="BY14" i="16"/>
  <c r="BX14" i="16"/>
  <c r="BW14" i="16"/>
  <c r="BV14" i="16"/>
  <c r="BU14" i="16"/>
  <c r="BT14" i="16"/>
  <c r="BS14" i="16"/>
  <c r="BR14" i="16"/>
  <c r="BQ14" i="16"/>
  <c r="BP14" i="16"/>
  <c r="BO14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GC13" i="16"/>
  <c r="GB13" i="16"/>
  <c r="GA13" i="16"/>
  <c r="FZ13" i="16"/>
  <c r="FY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GC12" i="16"/>
  <c r="GB12" i="16"/>
  <c r="GA12" i="16"/>
  <c r="FZ12" i="16"/>
  <c r="FY12" i="16"/>
  <c r="FX12" i="16"/>
  <c r="FW12" i="16"/>
  <c r="FV12" i="16"/>
  <c r="FU12" i="16"/>
  <c r="FT12" i="16"/>
  <c r="FS12" i="16"/>
  <c r="FR12" i="16"/>
  <c r="FQ12" i="16"/>
  <c r="FP12" i="16"/>
  <c r="FO12" i="16"/>
  <c r="FN12" i="16"/>
  <c r="FM12" i="16"/>
  <c r="FL12" i="16"/>
  <c r="FK12" i="16"/>
  <c r="FJ12" i="16"/>
  <c r="FI12" i="16"/>
  <c r="FH12" i="16"/>
  <c r="FG12" i="16"/>
  <c r="FF12" i="16"/>
  <c r="FE12" i="16"/>
  <c r="FD12" i="16"/>
  <c r="FC12" i="16"/>
  <c r="FB12" i="16"/>
  <c r="FA12" i="16"/>
  <c r="EZ12" i="16"/>
  <c r="EY12" i="16"/>
  <c r="EX12" i="16"/>
  <c r="EW12" i="16"/>
  <c r="EV12" i="16"/>
  <c r="EU12" i="16"/>
  <c r="ET12" i="16"/>
  <c r="ES12" i="16"/>
  <c r="ER12" i="16"/>
  <c r="EQ12" i="16"/>
  <c r="EP12" i="16"/>
  <c r="EO12" i="16"/>
  <c r="EN12" i="16"/>
  <c r="EM12" i="16"/>
  <c r="EL12" i="16"/>
  <c r="EK12" i="16"/>
  <c r="EJ12" i="16"/>
  <c r="EI12" i="16"/>
  <c r="EH12" i="16"/>
  <c r="EG12" i="16"/>
  <c r="EF12" i="16"/>
  <c r="EE12" i="16"/>
  <c r="ED12" i="16"/>
  <c r="EC12" i="16"/>
  <c r="EB12" i="16"/>
  <c r="EA12" i="16"/>
  <c r="DZ12" i="16"/>
  <c r="DY12" i="16"/>
  <c r="DX12" i="16"/>
  <c r="DW12" i="16"/>
  <c r="DV12" i="16"/>
  <c r="DU12" i="16"/>
  <c r="DT12" i="16"/>
  <c r="DS12" i="16"/>
  <c r="DR12" i="16"/>
  <c r="DQ12" i="16"/>
  <c r="DP12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GC11" i="16"/>
  <c r="GB11" i="16"/>
  <c r="GA11" i="16"/>
  <c r="FZ11" i="16"/>
  <c r="FY11" i="16"/>
  <c r="FX11" i="16"/>
  <c r="FW11" i="16"/>
  <c r="FV11" i="16"/>
  <c r="FU11" i="16"/>
  <c r="FT11" i="16"/>
  <c r="FS11" i="16"/>
  <c r="FR11" i="16"/>
  <c r="FQ11" i="16"/>
  <c r="FP11" i="16"/>
  <c r="FO11" i="16"/>
  <c r="FN11" i="16"/>
  <c r="FM11" i="16"/>
  <c r="FL11" i="16"/>
  <c r="FK11" i="16"/>
  <c r="FJ11" i="16"/>
  <c r="FI11" i="16"/>
  <c r="FH11" i="16"/>
  <c r="FG11" i="16"/>
  <c r="FF11" i="16"/>
  <c r="FE11" i="16"/>
  <c r="FD11" i="16"/>
  <c r="FC11" i="16"/>
  <c r="FB11" i="16"/>
  <c r="FA11" i="16"/>
  <c r="EZ11" i="16"/>
  <c r="EY11" i="16"/>
  <c r="EX11" i="16"/>
  <c r="EW11" i="16"/>
  <c r="EV11" i="16"/>
  <c r="EU11" i="16"/>
  <c r="ET11" i="16"/>
  <c r="ES11" i="16"/>
  <c r="ER11" i="16"/>
  <c r="EQ11" i="16"/>
  <c r="EP11" i="16"/>
  <c r="EO11" i="16"/>
  <c r="EN11" i="16"/>
  <c r="EM11" i="16"/>
  <c r="EL11" i="16"/>
  <c r="EK11" i="16"/>
  <c r="EJ11" i="16"/>
  <c r="EI11" i="16"/>
  <c r="EH11" i="16"/>
  <c r="EG11" i="16"/>
  <c r="EF11" i="16"/>
  <c r="EE11" i="16"/>
  <c r="ED11" i="16"/>
  <c r="EC11" i="16"/>
  <c r="EB11" i="16"/>
  <c r="EA11" i="16"/>
  <c r="DZ11" i="16"/>
  <c r="DY11" i="16"/>
  <c r="DX11" i="16"/>
  <c r="DW11" i="16"/>
  <c r="DV11" i="16"/>
  <c r="DU11" i="16"/>
  <c r="DT11" i="16"/>
  <c r="DS11" i="16"/>
  <c r="DR11" i="16"/>
  <c r="DQ11" i="16"/>
  <c r="DP11" i="16"/>
  <c r="DO11" i="16"/>
  <c r="DN11" i="16"/>
  <c r="DM11" i="16"/>
  <c r="DL11" i="16"/>
  <c r="DK11" i="16"/>
  <c r="DJ11" i="16"/>
  <c r="DI11" i="16"/>
  <c r="DH11" i="16"/>
  <c r="DG11" i="16"/>
  <c r="DF11" i="16"/>
  <c r="DE11" i="16"/>
  <c r="DD11" i="16"/>
  <c r="DC11" i="16"/>
  <c r="DB11" i="16"/>
  <c r="DA11" i="16"/>
  <c r="CZ11" i="16"/>
  <c r="CY11" i="16"/>
  <c r="CX11" i="16"/>
  <c r="CW11" i="16"/>
  <c r="CV11" i="16"/>
  <c r="CU11" i="16"/>
  <c r="CT11" i="16"/>
  <c r="CS11" i="16"/>
  <c r="CR11" i="16"/>
  <c r="CQ11" i="16"/>
  <c r="CP11" i="16"/>
  <c r="CO11" i="16"/>
  <c r="CN11" i="16"/>
  <c r="CM11" i="16"/>
  <c r="CL11" i="16"/>
  <c r="CK11" i="16"/>
  <c r="CJ11" i="16"/>
  <c r="CI11" i="16"/>
  <c r="CH11" i="16"/>
  <c r="CG11" i="16"/>
  <c r="CF11" i="16"/>
  <c r="CE11" i="16"/>
  <c r="CD11" i="16"/>
  <c r="CC11" i="16"/>
  <c r="CB11" i="16"/>
  <c r="CA11" i="16"/>
  <c r="BZ11" i="16"/>
  <c r="BY11" i="16"/>
  <c r="BX11" i="16"/>
  <c r="BW11" i="16"/>
  <c r="BV11" i="16"/>
  <c r="BU11" i="16"/>
  <c r="BT11" i="16"/>
  <c r="BS11" i="16"/>
  <c r="BR11" i="16"/>
  <c r="BQ11" i="16"/>
  <c r="BP11" i="16"/>
  <c r="BO11" i="16"/>
  <c r="BN11" i="16"/>
  <c r="BM11" i="16"/>
  <c r="BL11" i="16"/>
  <c r="BK11" i="16"/>
  <c r="BJ11" i="16"/>
  <c r="BI11" i="16"/>
  <c r="BH11" i="16"/>
  <c r="BG11" i="16"/>
  <c r="BF11" i="16"/>
  <c r="BE11" i="16"/>
  <c r="BD11" i="16"/>
  <c r="BC11" i="16"/>
  <c r="BB11" i="16"/>
  <c r="BA11" i="16"/>
  <c r="AZ11" i="16"/>
  <c r="AY11" i="16"/>
  <c r="AX11" i="16"/>
  <c r="AW11" i="16"/>
  <c r="AV11" i="16"/>
  <c r="AU11" i="16"/>
  <c r="AT11" i="16"/>
  <c r="AS11" i="16"/>
  <c r="AR11" i="16"/>
  <c r="AQ11" i="16"/>
  <c r="AP11" i="16"/>
  <c r="AO11" i="16"/>
  <c r="AN11" i="16"/>
  <c r="AM11" i="16"/>
  <c r="AL11" i="16"/>
  <c r="AK11" i="16"/>
  <c r="AJ11" i="16"/>
  <c r="AI11" i="16"/>
  <c r="AH11" i="16"/>
  <c r="AG11" i="16"/>
  <c r="AF11" i="16"/>
  <c r="AE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GC10" i="16"/>
  <c r="GB10" i="16"/>
  <c r="GA10" i="16"/>
  <c r="FZ10" i="16"/>
  <c r="FY10" i="16"/>
  <c r="FX10" i="16"/>
  <c r="FW10" i="16"/>
  <c r="FV10" i="16"/>
  <c r="FU10" i="16"/>
  <c r="FT10" i="16"/>
  <c r="FS10" i="16"/>
  <c r="FR10" i="16"/>
  <c r="FQ10" i="16"/>
  <c r="FP10" i="16"/>
  <c r="FO10" i="16"/>
  <c r="FN10" i="16"/>
  <c r="FM10" i="16"/>
  <c r="FL10" i="16"/>
  <c r="FK10" i="16"/>
  <c r="FJ10" i="16"/>
  <c r="FI10" i="16"/>
  <c r="FH10" i="16"/>
  <c r="FG10" i="16"/>
  <c r="FF10" i="16"/>
  <c r="FE10" i="16"/>
  <c r="FD10" i="16"/>
  <c r="FC10" i="16"/>
  <c r="FB10" i="16"/>
  <c r="FA10" i="16"/>
  <c r="EZ10" i="16"/>
  <c r="EY10" i="16"/>
  <c r="EX10" i="16"/>
  <c r="EW10" i="16"/>
  <c r="EV10" i="16"/>
  <c r="EU10" i="16"/>
  <c r="ET10" i="16"/>
  <c r="ES10" i="16"/>
  <c r="ER10" i="16"/>
  <c r="EQ10" i="16"/>
  <c r="EP10" i="16"/>
  <c r="EO10" i="16"/>
  <c r="EN10" i="16"/>
  <c r="EM10" i="16"/>
  <c r="EL10" i="16"/>
  <c r="EK10" i="16"/>
  <c r="EJ10" i="16"/>
  <c r="EI10" i="16"/>
  <c r="EH10" i="16"/>
  <c r="EG10" i="16"/>
  <c r="EF10" i="16"/>
  <c r="EE10" i="16"/>
  <c r="ED10" i="16"/>
  <c r="EC10" i="16"/>
  <c r="EB10" i="16"/>
  <c r="EA10" i="16"/>
  <c r="DZ10" i="16"/>
  <c r="DY10" i="16"/>
  <c r="DX10" i="16"/>
  <c r="DW10" i="16"/>
  <c r="DV10" i="16"/>
  <c r="DU10" i="16"/>
  <c r="DT10" i="16"/>
  <c r="DS10" i="16"/>
  <c r="DR10" i="16"/>
  <c r="DQ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GC9" i="16"/>
  <c r="GB9" i="16"/>
  <c r="GA9" i="16"/>
  <c r="FZ9" i="16"/>
  <c r="FY9" i="16"/>
  <c r="FX9" i="16"/>
  <c r="FW9" i="16"/>
  <c r="FV9" i="16"/>
  <c r="FU9" i="16"/>
  <c r="FT9" i="16"/>
  <c r="FS9" i="16"/>
  <c r="FR9" i="16"/>
  <c r="FQ9" i="16"/>
  <c r="FP9" i="16"/>
  <c r="FO9" i="16"/>
  <c r="FN9" i="16"/>
  <c r="FM9" i="16"/>
  <c r="FL9" i="16"/>
  <c r="FK9" i="16"/>
  <c r="FJ9" i="16"/>
  <c r="FI9" i="16"/>
  <c r="FH9" i="16"/>
  <c r="FG9" i="16"/>
  <c r="FF9" i="16"/>
  <c r="FE9" i="16"/>
  <c r="FD9" i="16"/>
  <c r="FC9" i="16"/>
  <c r="FB9" i="16"/>
  <c r="FA9" i="16"/>
  <c r="EZ9" i="16"/>
  <c r="EY9" i="16"/>
  <c r="EX9" i="16"/>
  <c r="EW9" i="16"/>
  <c r="EV9" i="16"/>
  <c r="EU9" i="16"/>
  <c r="ET9" i="16"/>
  <c r="ES9" i="16"/>
  <c r="ER9" i="16"/>
  <c r="EQ9" i="16"/>
  <c r="EP9" i="16"/>
  <c r="EO9" i="16"/>
  <c r="EN9" i="16"/>
  <c r="EM9" i="16"/>
  <c r="EL9" i="16"/>
  <c r="EK9" i="16"/>
  <c r="EJ9" i="16"/>
  <c r="EI9" i="16"/>
  <c r="EH9" i="16"/>
  <c r="EG9" i="16"/>
  <c r="EF9" i="16"/>
  <c r="EE9" i="16"/>
  <c r="ED9" i="16"/>
  <c r="EC9" i="16"/>
  <c r="EB9" i="16"/>
  <c r="EA9" i="16"/>
  <c r="DZ9" i="16"/>
  <c r="DY9" i="16"/>
  <c r="DX9" i="16"/>
  <c r="DW9" i="16"/>
  <c r="DV9" i="16"/>
  <c r="DU9" i="16"/>
  <c r="DT9" i="16"/>
  <c r="DS9" i="16"/>
  <c r="DR9" i="16"/>
  <c r="DQ9" i="16"/>
  <c r="DP9" i="16"/>
  <c r="DO9" i="16"/>
  <c r="DN9" i="16"/>
  <c r="DM9" i="16"/>
  <c r="DL9" i="16"/>
  <c r="DK9" i="16"/>
  <c r="DJ9" i="16"/>
  <c r="DI9" i="16"/>
  <c r="DH9" i="16"/>
  <c r="DG9" i="16"/>
  <c r="DF9" i="16"/>
  <c r="DE9" i="16"/>
  <c r="DD9" i="16"/>
  <c r="DC9" i="16"/>
  <c r="DB9" i="16"/>
  <c r="DA9" i="16"/>
  <c r="CZ9" i="16"/>
  <c r="CY9" i="16"/>
  <c r="CX9" i="16"/>
  <c r="CW9" i="16"/>
  <c r="CV9" i="16"/>
  <c r="CU9" i="16"/>
  <c r="CT9" i="16"/>
  <c r="CS9" i="16"/>
  <c r="CR9" i="16"/>
  <c r="CQ9" i="16"/>
  <c r="CP9" i="16"/>
  <c r="CO9" i="16"/>
  <c r="CN9" i="16"/>
  <c r="CM9" i="16"/>
  <c r="CL9" i="16"/>
  <c r="CK9" i="16"/>
  <c r="CJ9" i="16"/>
  <c r="CI9" i="16"/>
  <c r="CH9" i="16"/>
  <c r="CG9" i="16"/>
  <c r="CF9" i="16"/>
  <c r="CE9" i="16"/>
  <c r="CD9" i="16"/>
  <c r="CC9" i="16"/>
  <c r="CB9" i="16"/>
  <c r="CA9" i="16"/>
  <c r="BZ9" i="16"/>
  <c r="BY9" i="16"/>
  <c r="BX9" i="16"/>
  <c r="BW9" i="16"/>
  <c r="BV9" i="16"/>
  <c r="BU9" i="16"/>
  <c r="BT9" i="16"/>
  <c r="BS9" i="16"/>
  <c r="BR9" i="16"/>
  <c r="BQ9" i="16"/>
  <c r="BP9" i="16"/>
  <c r="BO9" i="16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GC8" i="16"/>
  <c r="GB8" i="16"/>
  <c r="GA8" i="16"/>
  <c r="FZ8" i="16"/>
  <c r="FY8" i="16"/>
  <c r="FX8" i="16"/>
  <c r="FW8" i="16"/>
  <c r="FV8" i="16"/>
  <c r="FU8" i="16"/>
  <c r="FT8" i="16"/>
  <c r="FS8" i="16"/>
  <c r="FR8" i="16"/>
  <c r="FQ8" i="16"/>
  <c r="FP8" i="16"/>
  <c r="FO8" i="16"/>
  <c r="FN8" i="16"/>
  <c r="FM8" i="16"/>
  <c r="FL8" i="16"/>
  <c r="FK8" i="16"/>
  <c r="FJ8" i="16"/>
  <c r="FI8" i="16"/>
  <c r="FH8" i="16"/>
  <c r="FG8" i="16"/>
  <c r="FF8" i="16"/>
  <c r="FE8" i="16"/>
  <c r="FD8" i="16"/>
  <c r="FC8" i="16"/>
  <c r="FB8" i="16"/>
  <c r="FA8" i="16"/>
  <c r="EZ8" i="16"/>
  <c r="EY8" i="16"/>
  <c r="EX8" i="16"/>
  <c r="EW8" i="16"/>
  <c r="EV8" i="16"/>
  <c r="EU8" i="16"/>
  <c r="ET8" i="16"/>
  <c r="ES8" i="16"/>
  <c r="ER8" i="16"/>
  <c r="EQ8" i="16"/>
  <c r="EP8" i="16"/>
  <c r="EO8" i="16"/>
  <c r="EN8" i="16"/>
  <c r="EM8" i="16"/>
  <c r="EL8" i="16"/>
  <c r="EK8" i="16"/>
  <c r="EJ8" i="16"/>
  <c r="EI8" i="16"/>
  <c r="EH8" i="16"/>
  <c r="EG8" i="16"/>
  <c r="EF8" i="16"/>
  <c r="EE8" i="16"/>
  <c r="ED8" i="16"/>
  <c r="EC8" i="16"/>
  <c r="EB8" i="16"/>
  <c r="EA8" i="16"/>
  <c r="DZ8" i="16"/>
  <c r="DY8" i="16"/>
  <c r="DX8" i="16"/>
  <c r="DW8" i="16"/>
  <c r="DV8" i="16"/>
  <c r="DU8" i="16"/>
  <c r="DT8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GC7" i="16"/>
  <c r="GB7" i="16"/>
  <c r="GA7" i="16"/>
  <c r="FZ7" i="16"/>
  <c r="FY7" i="16"/>
  <c r="FX7" i="16"/>
  <c r="FW7" i="16"/>
  <c r="FV7" i="16"/>
  <c r="FU7" i="16"/>
  <c r="FT7" i="16"/>
  <c r="FS7" i="16"/>
  <c r="FR7" i="16"/>
  <c r="FQ7" i="16"/>
  <c r="FP7" i="16"/>
  <c r="FO7" i="16"/>
  <c r="FN7" i="16"/>
  <c r="FM7" i="16"/>
  <c r="FL7" i="16"/>
  <c r="FK7" i="16"/>
  <c r="FJ7" i="16"/>
  <c r="FI7" i="16"/>
  <c r="FH7" i="16"/>
  <c r="FG7" i="16"/>
  <c r="FF7" i="16"/>
  <c r="FE7" i="16"/>
  <c r="FD7" i="16"/>
  <c r="FC7" i="16"/>
  <c r="FB7" i="16"/>
  <c r="FA7" i="16"/>
  <c r="EZ7" i="16"/>
  <c r="EY7" i="16"/>
  <c r="EX7" i="16"/>
  <c r="EW7" i="16"/>
  <c r="EV7" i="16"/>
  <c r="EU7" i="16"/>
  <c r="ET7" i="16"/>
  <c r="ES7" i="16"/>
  <c r="ER7" i="16"/>
  <c r="EQ7" i="16"/>
  <c r="EP7" i="16"/>
  <c r="EO7" i="16"/>
  <c r="EN7" i="16"/>
  <c r="EM7" i="16"/>
  <c r="EL7" i="16"/>
  <c r="EK7" i="16"/>
  <c r="EJ7" i="16"/>
  <c r="EI7" i="16"/>
  <c r="EH7" i="16"/>
  <c r="EG7" i="16"/>
  <c r="EF7" i="16"/>
  <c r="EE7" i="16"/>
  <c r="ED7" i="16"/>
  <c r="EC7" i="16"/>
  <c r="EB7" i="16"/>
  <c r="EA7" i="16"/>
  <c r="DZ7" i="16"/>
  <c r="DY7" i="16"/>
  <c r="DX7" i="16"/>
  <c r="DW7" i="16"/>
  <c r="DV7" i="16"/>
  <c r="DU7" i="16"/>
  <c r="DT7" i="16"/>
  <c r="DS7" i="16"/>
  <c r="DR7" i="16"/>
  <c r="DQ7" i="16"/>
  <c r="DP7" i="16"/>
  <c r="DO7" i="16"/>
  <c r="DN7" i="16"/>
  <c r="DM7" i="16"/>
  <c r="DL7" i="16"/>
  <c r="DK7" i="16"/>
  <c r="DJ7" i="16"/>
  <c r="DI7" i="16"/>
  <c r="DH7" i="16"/>
  <c r="DG7" i="16"/>
  <c r="DF7" i="16"/>
  <c r="DE7" i="16"/>
  <c r="DD7" i="16"/>
  <c r="DC7" i="16"/>
  <c r="DB7" i="16"/>
  <c r="DA7" i="16"/>
  <c r="CZ7" i="16"/>
  <c r="CY7" i="16"/>
  <c r="CX7" i="16"/>
  <c r="CW7" i="16"/>
  <c r="CV7" i="16"/>
  <c r="CU7" i="16"/>
  <c r="CT7" i="16"/>
  <c r="CS7" i="16"/>
  <c r="CR7" i="16"/>
  <c r="CQ7" i="16"/>
  <c r="CP7" i="16"/>
  <c r="CO7" i="16"/>
  <c r="CN7" i="16"/>
  <c r="CM7" i="16"/>
  <c r="CL7" i="16"/>
  <c r="CK7" i="16"/>
  <c r="CJ7" i="16"/>
  <c r="CI7" i="16"/>
  <c r="CH7" i="16"/>
  <c r="CG7" i="16"/>
  <c r="CF7" i="16"/>
  <c r="CE7" i="16"/>
  <c r="CD7" i="16"/>
  <c r="CC7" i="16"/>
  <c r="CB7" i="16"/>
  <c r="CA7" i="16"/>
  <c r="BZ7" i="16"/>
  <c r="BY7" i="16"/>
  <c r="BX7" i="16"/>
  <c r="BW7" i="16"/>
  <c r="BV7" i="16"/>
  <c r="BU7" i="16"/>
  <c r="BT7" i="16"/>
  <c r="BS7" i="16"/>
  <c r="BR7" i="16"/>
  <c r="BQ7" i="16"/>
  <c r="BP7" i="16"/>
  <c r="BO7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GC6" i="16"/>
  <c r="GB6" i="16"/>
  <c r="GA6" i="16"/>
  <c r="FZ6" i="16"/>
  <c r="FY6" i="16"/>
  <c r="FX6" i="16"/>
  <c r="FW6" i="16"/>
  <c r="FV6" i="16"/>
  <c r="FU6" i="16"/>
  <c r="FT6" i="16"/>
  <c r="FS6" i="16"/>
  <c r="FR6" i="16"/>
  <c r="FQ6" i="16"/>
  <c r="FP6" i="16"/>
  <c r="FO6" i="16"/>
  <c r="FN6" i="16"/>
  <c r="FM6" i="16"/>
  <c r="FL6" i="16"/>
  <c r="FK6" i="16"/>
  <c r="FJ6" i="16"/>
  <c r="FI6" i="16"/>
  <c r="FH6" i="16"/>
  <c r="FG6" i="16"/>
  <c r="FF6" i="16"/>
  <c r="FE6" i="16"/>
  <c r="FD6" i="16"/>
  <c r="FC6" i="16"/>
  <c r="FB6" i="16"/>
  <c r="FA6" i="16"/>
  <c r="EZ6" i="16"/>
  <c r="EY6" i="16"/>
  <c r="EX6" i="16"/>
  <c r="EW6" i="16"/>
  <c r="EV6" i="16"/>
  <c r="EU6" i="16"/>
  <c r="ET6" i="16"/>
  <c r="ES6" i="16"/>
  <c r="ER6" i="16"/>
  <c r="EQ6" i="16"/>
  <c r="EP6" i="16"/>
  <c r="EO6" i="16"/>
  <c r="EN6" i="16"/>
  <c r="EM6" i="16"/>
  <c r="EL6" i="16"/>
  <c r="EK6" i="16"/>
  <c r="EJ6" i="16"/>
  <c r="EI6" i="16"/>
  <c r="EH6" i="16"/>
  <c r="EG6" i="16"/>
  <c r="EF6" i="16"/>
  <c r="EE6" i="16"/>
  <c r="ED6" i="16"/>
  <c r="EC6" i="16"/>
  <c r="EB6" i="16"/>
  <c r="EA6" i="16"/>
  <c r="DZ6" i="16"/>
  <c r="DY6" i="16"/>
  <c r="DX6" i="16"/>
  <c r="DW6" i="16"/>
  <c r="DV6" i="16"/>
  <c r="DU6" i="16"/>
  <c r="DT6" i="16"/>
  <c r="DS6" i="16"/>
  <c r="DR6" i="16"/>
  <c r="DQ6" i="16"/>
  <c r="DP6" i="16"/>
  <c r="DO6" i="16"/>
  <c r="DN6" i="16"/>
  <c r="DM6" i="16"/>
  <c r="DL6" i="16"/>
  <c r="DK6" i="16"/>
  <c r="DJ6" i="16"/>
  <c r="DI6" i="16"/>
  <c r="DH6" i="16"/>
  <c r="DG6" i="16"/>
  <c r="DF6" i="16"/>
  <c r="DE6" i="16"/>
  <c r="DD6" i="16"/>
  <c r="DC6" i="16"/>
  <c r="DB6" i="16"/>
  <c r="DA6" i="16"/>
  <c r="CZ6" i="16"/>
  <c r="CY6" i="16"/>
  <c r="CX6" i="16"/>
  <c r="CW6" i="16"/>
  <c r="CV6" i="16"/>
  <c r="CU6" i="16"/>
  <c r="CT6" i="16"/>
  <c r="CS6" i="16"/>
  <c r="CR6" i="16"/>
  <c r="CQ6" i="16"/>
  <c r="CP6" i="16"/>
  <c r="CO6" i="16"/>
  <c r="CN6" i="16"/>
  <c r="CM6" i="16"/>
  <c r="CL6" i="16"/>
  <c r="CK6" i="16"/>
  <c r="CJ6" i="16"/>
  <c r="CI6" i="16"/>
  <c r="CH6" i="16"/>
  <c r="CG6" i="16"/>
  <c r="CF6" i="16"/>
  <c r="CE6" i="16"/>
  <c r="CD6" i="16"/>
  <c r="CC6" i="16"/>
  <c r="CB6" i="16"/>
  <c r="CA6" i="16"/>
  <c r="BZ6" i="16"/>
  <c r="BY6" i="16"/>
  <c r="BX6" i="16"/>
  <c r="BW6" i="16"/>
  <c r="BV6" i="16"/>
  <c r="BU6" i="16"/>
  <c r="BT6" i="16"/>
  <c r="BS6" i="16"/>
  <c r="BR6" i="16"/>
  <c r="BQ6" i="16"/>
  <c r="BP6" i="16"/>
  <c r="BO6" i="16"/>
  <c r="BN6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GC5" i="16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D5" i="16"/>
  <c r="FC5" i="16"/>
  <c r="FB5" i="16"/>
  <c r="FA5" i="16"/>
  <c r="EZ5" i="16"/>
  <c r="EY5" i="16"/>
  <c r="EX5" i="16"/>
  <c r="EW5" i="16"/>
  <c r="EV5" i="16"/>
  <c r="EU5" i="16"/>
  <c r="ET5" i="16"/>
  <c r="ES5" i="16"/>
  <c r="ER5" i="16"/>
  <c r="EQ5" i="16"/>
  <c r="EP5" i="16"/>
  <c r="EO5" i="16"/>
  <c r="EN5" i="16"/>
  <c r="EM5" i="16"/>
  <c r="EL5" i="16"/>
  <c r="EK5" i="16"/>
  <c r="EJ5" i="16"/>
  <c r="EI5" i="16"/>
  <c r="EH5" i="16"/>
  <c r="EG5" i="16"/>
  <c r="EF5" i="16"/>
  <c r="EE5" i="16"/>
  <c r="ED5" i="16"/>
  <c r="EC5" i="16"/>
  <c r="EB5" i="16"/>
  <c r="EA5" i="16"/>
  <c r="DZ5" i="16"/>
  <c r="DY5" i="16"/>
  <c r="DX5" i="16"/>
  <c r="DW5" i="16"/>
  <c r="DV5" i="16"/>
  <c r="DU5" i="16"/>
  <c r="DT5" i="16"/>
  <c r="DS5" i="16"/>
  <c r="DR5" i="16"/>
  <c r="DQ5" i="16"/>
  <c r="DP5" i="16"/>
  <c r="DO5" i="16"/>
  <c r="DN5" i="16"/>
  <c r="DM5" i="16"/>
  <c r="DL5" i="16"/>
  <c r="DK5" i="16"/>
  <c r="DJ5" i="16"/>
  <c r="DI5" i="16"/>
  <c r="DH5" i="16"/>
  <c r="DG5" i="16"/>
  <c r="DF5" i="16"/>
  <c r="DE5" i="16"/>
  <c r="DD5" i="16"/>
  <c r="DC5" i="16"/>
  <c r="DB5" i="16"/>
  <c r="DA5" i="16"/>
  <c r="CZ5" i="16"/>
  <c r="CY5" i="16"/>
  <c r="CX5" i="16"/>
  <c r="CW5" i="16"/>
  <c r="CV5" i="16"/>
  <c r="CU5" i="16"/>
  <c r="CT5" i="16"/>
  <c r="CS5" i="16"/>
  <c r="CR5" i="16"/>
  <c r="CQ5" i="16"/>
  <c r="CP5" i="16"/>
  <c r="CO5" i="16"/>
  <c r="CN5" i="16"/>
  <c r="CM5" i="16"/>
  <c r="CL5" i="16"/>
  <c r="CK5" i="16"/>
  <c r="CJ5" i="16"/>
  <c r="CI5" i="16"/>
  <c r="CH5" i="16"/>
  <c r="CG5" i="16"/>
  <c r="CF5" i="16"/>
  <c r="CE5" i="16"/>
  <c r="CD5" i="16"/>
  <c r="CC5" i="16"/>
  <c r="CB5" i="16"/>
  <c r="CA5" i="16"/>
  <c r="BZ5" i="16"/>
  <c r="BY5" i="16"/>
  <c r="BX5" i="16"/>
  <c r="BW5" i="16"/>
  <c r="BV5" i="16"/>
  <c r="BU5" i="16"/>
  <c r="BT5" i="16"/>
  <c r="BS5" i="16"/>
  <c r="BR5" i="16"/>
  <c r="BQ5" i="16"/>
  <c r="BP5" i="16"/>
  <c r="BO5" i="16"/>
  <c r="BN5" i="16"/>
  <c r="BM5" i="16"/>
  <c r="BL5" i="16"/>
  <c r="BK5" i="16"/>
  <c r="BJ5" i="16"/>
  <c r="BI5" i="16"/>
  <c r="BH5" i="16"/>
  <c r="BG5" i="16"/>
  <c r="BF5" i="16"/>
  <c r="BE5" i="16"/>
  <c r="BD5" i="16"/>
  <c r="BC5" i="16"/>
  <c r="BB5" i="16"/>
  <c r="BA5" i="16"/>
  <c r="AZ5" i="16"/>
  <c r="AY5" i="16"/>
  <c r="AX5" i="16"/>
  <c r="AW5" i="16"/>
  <c r="AV5" i="16"/>
  <c r="AU5" i="16"/>
  <c r="AT5" i="16"/>
  <c r="AS5" i="16"/>
  <c r="AR5" i="16"/>
  <c r="AQ5" i="16"/>
  <c r="AP5" i="16"/>
  <c r="AO5" i="16"/>
  <c r="AN5" i="16"/>
  <c r="AM5" i="16"/>
  <c r="AL5" i="16"/>
  <c r="AK5" i="16"/>
  <c r="AJ5" i="16"/>
  <c r="AI5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GC4" i="16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D4" i="16"/>
  <c r="FC4" i="16"/>
  <c r="FB4" i="16"/>
  <c r="FA4" i="16"/>
  <c r="EZ4" i="16"/>
  <c r="EY4" i="16"/>
  <c r="EX4" i="16"/>
  <c r="EW4" i="16"/>
  <c r="EV4" i="16"/>
  <c r="EU4" i="16"/>
  <c r="ET4" i="16"/>
  <c r="ES4" i="16"/>
  <c r="ER4" i="16"/>
  <c r="EQ4" i="16"/>
  <c r="EP4" i="16"/>
  <c r="EO4" i="16"/>
  <c r="EN4" i="16"/>
  <c r="EM4" i="16"/>
  <c r="EL4" i="16"/>
  <c r="EK4" i="16"/>
  <c r="EJ4" i="16"/>
  <c r="EI4" i="16"/>
  <c r="EH4" i="16"/>
  <c r="EG4" i="16"/>
  <c r="EF4" i="16"/>
  <c r="EE4" i="16"/>
  <c r="ED4" i="16"/>
  <c r="EC4" i="16"/>
  <c r="EB4" i="16"/>
  <c r="EA4" i="16"/>
  <c r="DZ4" i="16"/>
  <c r="DY4" i="16"/>
  <c r="DX4" i="16"/>
  <c r="DW4" i="16"/>
  <c r="DV4" i="16"/>
  <c r="DU4" i="16"/>
  <c r="DT4" i="16"/>
  <c r="DS4" i="16"/>
  <c r="DR4" i="16"/>
  <c r="DQ4" i="16"/>
  <c r="DP4" i="16"/>
  <c r="DO4" i="16"/>
  <c r="DN4" i="16"/>
  <c r="DM4" i="16"/>
  <c r="DL4" i="16"/>
  <c r="DK4" i="16"/>
  <c r="DJ4" i="16"/>
  <c r="DI4" i="16"/>
  <c r="DH4" i="16"/>
  <c r="DG4" i="16"/>
  <c r="DF4" i="16"/>
  <c r="DE4" i="16"/>
  <c r="DD4" i="16"/>
  <c r="DC4" i="16"/>
  <c r="DB4" i="16"/>
  <c r="DA4" i="16"/>
  <c r="CZ4" i="16"/>
  <c r="CY4" i="16"/>
  <c r="CX4" i="16"/>
  <c r="CW4" i="16"/>
  <c r="CV4" i="16"/>
  <c r="CU4" i="16"/>
  <c r="CT4" i="16"/>
  <c r="CS4" i="16"/>
  <c r="CR4" i="16"/>
  <c r="CQ4" i="16"/>
  <c r="CP4" i="16"/>
  <c r="CO4" i="16"/>
  <c r="CN4" i="16"/>
  <c r="CM4" i="16"/>
  <c r="CL4" i="16"/>
  <c r="CK4" i="16"/>
  <c r="CJ4" i="16"/>
  <c r="CI4" i="16"/>
  <c r="CH4" i="16"/>
  <c r="CG4" i="16"/>
  <c r="CF4" i="16"/>
  <c r="CE4" i="16"/>
  <c r="CD4" i="16"/>
  <c r="CC4" i="16"/>
  <c r="CB4" i="16"/>
  <c r="CA4" i="16"/>
  <c r="BZ4" i="16"/>
  <c r="BY4" i="16"/>
  <c r="BX4" i="16"/>
  <c r="BW4" i="16"/>
  <c r="BV4" i="16"/>
  <c r="BU4" i="16"/>
  <c r="BT4" i="16"/>
  <c r="BS4" i="16"/>
  <c r="BR4" i="16"/>
  <c r="BQ4" i="16"/>
  <c r="BP4" i="16"/>
  <c r="BO4" i="16"/>
  <c r="BN4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A86" i="15"/>
  <c r="Z86" i="15"/>
  <c r="Y86" i="15"/>
  <c r="X86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D86" i="15"/>
  <c r="C86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A85" i="15"/>
  <c r="Z85" i="15"/>
  <c r="Y85" i="15"/>
  <c r="X85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H85" i="15"/>
  <c r="G85" i="15"/>
  <c r="F85" i="15"/>
  <c r="E85" i="15"/>
  <c r="D85" i="15"/>
  <c r="C85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A84" i="15"/>
  <c r="Z84" i="15"/>
  <c r="Y84" i="15"/>
  <c r="X84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D84" i="15"/>
  <c r="C84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A83" i="15"/>
  <c r="Z83" i="15"/>
  <c r="Y83" i="15"/>
  <c r="X83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H83" i="15"/>
  <c r="G83" i="15"/>
  <c r="F83" i="15"/>
  <c r="E83" i="15"/>
  <c r="D83" i="15"/>
  <c r="C83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T82" i="15"/>
  <c r="S82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D82" i="15"/>
  <c r="C82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A81" i="15"/>
  <c r="Z81" i="15"/>
  <c r="Y81" i="15"/>
  <c r="X81" i="15"/>
  <c r="W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A80" i="15"/>
  <c r="Z80" i="15"/>
  <c r="Y80" i="15"/>
  <c r="X80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A79" i="15"/>
  <c r="Z79" i="15"/>
  <c r="Y79" i="15"/>
  <c r="X79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A77" i="15"/>
  <c r="Z77" i="15"/>
  <c r="Y77" i="15"/>
  <c r="X77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A76" i="15"/>
  <c r="Z76" i="15"/>
  <c r="Y76" i="15"/>
  <c r="X76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A74" i="15"/>
  <c r="Z74" i="15"/>
  <c r="Y74" i="15"/>
  <c r="X74" i="15"/>
  <c r="W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A73" i="15"/>
  <c r="Z73" i="15"/>
  <c r="Y73" i="15"/>
  <c r="X73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A72" i="15"/>
  <c r="Z72" i="15"/>
  <c r="Y72" i="15"/>
  <c r="X72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AP71" i="15"/>
  <c r="AO71" i="15"/>
  <c r="AN71" i="15"/>
  <c r="AM71" i="15"/>
  <c r="AL71" i="15"/>
  <c r="AK71" i="15"/>
  <c r="AJ71" i="15"/>
  <c r="AI71" i="15"/>
  <c r="AH71" i="15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AP70" i="15"/>
  <c r="AO70" i="15"/>
  <c r="AN70" i="15"/>
  <c r="AM70" i="15"/>
  <c r="AL70" i="15"/>
  <c r="AK70" i="15"/>
  <c r="AJ70" i="15"/>
  <c r="AI70" i="15"/>
  <c r="AH70" i="15"/>
  <c r="AG70" i="15"/>
  <c r="AF70" i="15"/>
  <c r="AE70" i="15"/>
  <c r="AD70" i="15"/>
  <c r="AC70" i="15"/>
  <c r="AB70" i="15"/>
  <c r="AA70" i="15"/>
  <c r="Z70" i="15"/>
  <c r="Y70" i="15"/>
  <c r="X70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AP69" i="15"/>
  <c r="AO69" i="15"/>
  <c r="AN69" i="15"/>
  <c r="AM69" i="15"/>
  <c r="AL69" i="15"/>
  <c r="AK69" i="15"/>
  <c r="AJ69" i="15"/>
  <c r="AI69" i="15"/>
  <c r="AH69" i="15"/>
  <c r="AG69" i="15"/>
  <c r="AF69" i="15"/>
  <c r="AE69" i="15"/>
  <c r="AD69" i="15"/>
  <c r="AC69" i="15"/>
  <c r="AB69" i="15"/>
  <c r="AA69" i="15"/>
  <c r="Z69" i="15"/>
  <c r="Y69" i="15"/>
  <c r="X69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A68" i="15"/>
  <c r="Z68" i="15"/>
  <c r="Y68" i="15"/>
  <c r="X68" i="15"/>
  <c r="W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AP67" i="15"/>
  <c r="AO67" i="15"/>
  <c r="AN67" i="15"/>
  <c r="AM67" i="15"/>
  <c r="AL67" i="15"/>
  <c r="AK67" i="15"/>
  <c r="AJ67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C67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C66" i="15"/>
  <c r="AP65" i="15"/>
  <c r="AO65" i="15"/>
  <c r="AN65" i="15"/>
  <c r="AM65" i="15"/>
  <c r="AL65" i="15"/>
  <c r="AK65" i="15"/>
  <c r="AJ65" i="15"/>
  <c r="AI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C65" i="15"/>
  <c r="AP64" i="15"/>
  <c r="AO64" i="15"/>
  <c r="AN64" i="15"/>
  <c r="AM64" i="15"/>
  <c r="AL64" i="15"/>
  <c r="AK64" i="15"/>
  <c r="AJ64" i="15"/>
  <c r="AI64" i="15"/>
  <c r="AH64" i="15"/>
  <c r="AG64" i="15"/>
  <c r="AF64" i="15"/>
  <c r="AE64" i="15"/>
  <c r="AD64" i="15"/>
  <c r="AC64" i="15"/>
  <c r="AB64" i="15"/>
  <c r="AA64" i="15"/>
  <c r="Z64" i="15"/>
  <c r="Y64" i="15"/>
  <c r="X64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C64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V68" i="18" l="1"/>
  <c r="V61" i="18"/>
  <c r="V69" i="18"/>
  <c r="V62" i="18"/>
  <c r="V70" i="18"/>
  <c r="V55" i="18"/>
  <c r="V63" i="18"/>
  <c r="Z60" i="18"/>
  <c r="A181" i="17" l="1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181" i="16"/>
  <c r="A180" i="16"/>
  <c r="A179" i="16"/>
  <c r="A178" i="16"/>
  <c r="A177" i="16"/>
  <c r="A176" i="16"/>
  <c r="A175" i="16"/>
  <c r="A174" i="16"/>
  <c r="A173" i="16"/>
  <c r="A172" i="16"/>
  <c r="A171" i="16"/>
  <c r="A170" i="16"/>
  <c r="A169" i="16"/>
  <c r="A168" i="16"/>
  <c r="A167" i="16"/>
  <c r="A166" i="16"/>
  <c r="A165" i="16"/>
  <c r="A164" i="16"/>
  <c r="A163" i="16"/>
  <c r="A162" i="16"/>
  <c r="A161" i="16"/>
  <c r="A160" i="16"/>
  <c r="A159" i="16"/>
  <c r="A158" i="16"/>
  <c r="A157" i="16"/>
  <c r="A156" i="16"/>
  <c r="A155" i="16"/>
  <c r="A154" i="16"/>
  <c r="A153" i="16"/>
  <c r="A152" i="16"/>
  <c r="A151" i="16"/>
  <c r="A150" i="16"/>
  <c r="A149" i="16"/>
  <c r="A148" i="16"/>
  <c r="A147" i="16"/>
  <c r="A146" i="16"/>
  <c r="A145" i="16"/>
  <c r="A144" i="16"/>
  <c r="A143" i="16"/>
  <c r="A142" i="16"/>
  <c r="A141" i="16"/>
  <c r="A140" i="16"/>
  <c r="A139" i="16"/>
  <c r="A138" i="16"/>
  <c r="A137" i="16"/>
  <c r="A136" i="16"/>
  <c r="A135" i="16"/>
  <c r="A134" i="16"/>
  <c r="A133" i="16"/>
  <c r="A132" i="16"/>
  <c r="A131" i="16"/>
  <c r="A130" i="16"/>
  <c r="A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B90" i="16"/>
  <c r="GC92" i="16"/>
  <c r="GB92" i="16"/>
  <c r="GA92" i="16"/>
  <c r="FZ92" i="16"/>
  <c r="FY92" i="16"/>
  <c r="FX92" i="16"/>
  <c r="FW92" i="16"/>
  <c r="FV92" i="16"/>
  <c r="FU92" i="16"/>
  <c r="FT92" i="16"/>
  <c r="FS92" i="16"/>
  <c r="FR92" i="16"/>
  <c r="FQ92" i="16"/>
  <c r="FP92" i="16"/>
  <c r="FO92" i="16"/>
  <c r="FN92" i="16"/>
  <c r="FM92" i="16"/>
  <c r="FL92" i="16"/>
  <c r="FK92" i="16"/>
  <c r="FJ92" i="16"/>
  <c r="FI92" i="16"/>
  <c r="FH92" i="16"/>
  <c r="FG92" i="16"/>
  <c r="FF92" i="16"/>
  <c r="FE92" i="16"/>
  <c r="FD92" i="16"/>
  <c r="FC92" i="16"/>
  <c r="FB92" i="16"/>
  <c r="FA92" i="16"/>
  <c r="EZ92" i="16"/>
  <c r="EY92" i="16"/>
  <c r="EX92" i="16"/>
  <c r="EW92" i="16"/>
  <c r="EV92" i="16"/>
  <c r="EU92" i="16"/>
  <c r="ET92" i="16"/>
  <c r="ES92" i="16"/>
  <c r="ER92" i="16"/>
  <c r="EQ92" i="16"/>
  <c r="EP92" i="16"/>
  <c r="EO92" i="16"/>
  <c r="EN92" i="16"/>
  <c r="EM92" i="16"/>
  <c r="EL92" i="16"/>
  <c r="EK92" i="16"/>
  <c r="EJ92" i="16"/>
  <c r="EI92" i="16"/>
  <c r="EH92" i="16"/>
  <c r="EG92" i="16"/>
  <c r="EF92" i="16"/>
  <c r="EE92" i="16"/>
  <c r="ED92" i="16"/>
  <c r="EC92" i="16"/>
  <c r="EB92" i="16"/>
  <c r="EA92" i="16"/>
  <c r="DZ92" i="16"/>
  <c r="DY92" i="16"/>
  <c r="DX92" i="16"/>
  <c r="DW92" i="16"/>
  <c r="DV92" i="16"/>
  <c r="DU92" i="16"/>
  <c r="DT92" i="16"/>
  <c r="DS92" i="16"/>
  <c r="DR92" i="16"/>
  <c r="DQ92" i="16"/>
  <c r="DP92" i="16"/>
  <c r="DO92" i="16"/>
  <c r="DN92" i="16"/>
  <c r="DM92" i="16"/>
  <c r="DL92" i="16"/>
  <c r="DK92" i="16"/>
  <c r="DJ92" i="16"/>
  <c r="DI92" i="16"/>
  <c r="DH92" i="16"/>
  <c r="DG92" i="16"/>
  <c r="DF92" i="16"/>
  <c r="DE92" i="16"/>
  <c r="DD92" i="16"/>
  <c r="DC92" i="16"/>
  <c r="DB92" i="16"/>
  <c r="DA92" i="16"/>
  <c r="CZ92" i="16"/>
  <c r="CY92" i="16"/>
  <c r="CX92" i="16"/>
  <c r="CW92" i="16"/>
  <c r="CV92" i="16"/>
  <c r="CU92" i="16"/>
  <c r="CT92" i="16"/>
  <c r="CS92" i="16"/>
  <c r="CR92" i="16"/>
  <c r="CQ92" i="16"/>
  <c r="CP92" i="16"/>
  <c r="CO92" i="16"/>
  <c r="CN92" i="16"/>
  <c r="CM92" i="16"/>
  <c r="CL92" i="16"/>
  <c r="CK92" i="16"/>
  <c r="CJ92" i="16"/>
  <c r="CI92" i="16"/>
  <c r="CH92" i="16"/>
  <c r="CG92" i="16"/>
  <c r="CF92" i="16"/>
  <c r="CE92" i="16"/>
  <c r="CD92" i="16"/>
  <c r="CC92" i="16"/>
  <c r="CB92" i="16"/>
  <c r="CA92" i="16"/>
  <c r="BZ92" i="16"/>
  <c r="BY92" i="16"/>
  <c r="BX92" i="16"/>
  <c r="BW92" i="16"/>
  <c r="BV92" i="16"/>
  <c r="BU92" i="16"/>
  <c r="BT92" i="16"/>
  <c r="BS92" i="16"/>
  <c r="BR92" i="16"/>
  <c r="BQ92" i="16"/>
  <c r="BP92" i="16"/>
  <c r="BO92" i="16"/>
  <c r="BN92" i="16"/>
  <c r="BM92" i="16"/>
  <c r="BL92" i="16"/>
  <c r="BK92" i="16"/>
  <c r="BJ92" i="16"/>
  <c r="BI92" i="16"/>
  <c r="BH92" i="16"/>
  <c r="BG92" i="16"/>
  <c r="BF92" i="16"/>
  <c r="BE92" i="16"/>
  <c r="BD92" i="16"/>
  <c r="BC92" i="16"/>
  <c r="BB92" i="16"/>
  <c r="BA92" i="16"/>
  <c r="AZ92" i="16"/>
  <c r="AY92" i="16"/>
  <c r="AX92" i="16"/>
  <c r="AW92" i="16"/>
  <c r="AV92" i="16"/>
  <c r="AU92" i="16"/>
  <c r="AT92" i="16"/>
  <c r="AS92" i="16"/>
  <c r="AR92" i="16"/>
  <c r="AQ92" i="16"/>
  <c r="AP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B92" i="16"/>
  <c r="AA92" i="16"/>
  <c r="Z92" i="16"/>
  <c r="Y92" i="16"/>
  <c r="X92" i="16"/>
  <c r="W92" i="16"/>
  <c r="V92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C92" i="16"/>
  <c r="B92" i="16"/>
  <c r="GC91" i="16"/>
  <c r="GB91" i="16"/>
  <c r="GA91" i="16"/>
  <c r="FZ91" i="16"/>
  <c r="FY91" i="16"/>
  <c r="FX91" i="16"/>
  <c r="FW91" i="16"/>
  <c r="FV91" i="16"/>
  <c r="FU91" i="16"/>
  <c r="FT91" i="16"/>
  <c r="FS91" i="16"/>
  <c r="FR91" i="16"/>
  <c r="FQ91" i="16"/>
  <c r="FP91" i="16"/>
  <c r="FO91" i="16"/>
  <c r="FN91" i="16"/>
  <c r="FM91" i="16"/>
  <c r="FL91" i="16"/>
  <c r="FK91" i="16"/>
  <c r="FJ91" i="16"/>
  <c r="FI91" i="16"/>
  <c r="FH91" i="16"/>
  <c r="FG91" i="16"/>
  <c r="FF91" i="16"/>
  <c r="FE91" i="16"/>
  <c r="FD91" i="16"/>
  <c r="FC91" i="16"/>
  <c r="FB91" i="16"/>
  <c r="FA91" i="16"/>
  <c r="EZ91" i="16"/>
  <c r="EY91" i="16"/>
  <c r="EX91" i="16"/>
  <c r="EW91" i="16"/>
  <c r="EV91" i="16"/>
  <c r="EU91" i="16"/>
  <c r="ET91" i="16"/>
  <c r="ES91" i="16"/>
  <c r="ER91" i="16"/>
  <c r="EQ91" i="16"/>
  <c r="EP91" i="16"/>
  <c r="EO91" i="16"/>
  <c r="EN91" i="16"/>
  <c r="EM91" i="16"/>
  <c r="EL91" i="16"/>
  <c r="EK91" i="16"/>
  <c r="EJ91" i="16"/>
  <c r="EI91" i="16"/>
  <c r="EH91" i="16"/>
  <c r="EG91" i="16"/>
  <c r="EF91" i="16"/>
  <c r="EE91" i="16"/>
  <c r="ED91" i="16"/>
  <c r="EC91" i="16"/>
  <c r="EB91" i="16"/>
  <c r="EA91" i="16"/>
  <c r="DZ91" i="16"/>
  <c r="DY91" i="16"/>
  <c r="DX91" i="16"/>
  <c r="DW91" i="16"/>
  <c r="DV91" i="16"/>
  <c r="DU91" i="16"/>
  <c r="DT91" i="16"/>
  <c r="DS91" i="16"/>
  <c r="DR91" i="16"/>
  <c r="DQ91" i="16"/>
  <c r="DP91" i="16"/>
  <c r="DO91" i="16"/>
  <c r="DN91" i="16"/>
  <c r="DM91" i="16"/>
  <c r="DL91" i="16"/>
  <c r="DK91" i="16"/>
  <c r="DJ91" i="16"/>
  <c r="DI91" i="16"/>
  <c r="DH91" i="16"/>
  <c r="DG91" i="16"/>
  <c r="DF91" i="16"/>
  <c r="DE91" i="16"/>
  <c r="DD91" i="16"/>
  <c r="DC91" i="16"/>
  <c r="DB91" i="16"/>
  <c r="DA91" i="16"/>
  <c r="CZ91" i="16"/>
  <c r="CY91" i="16"/>
  <c r="CX91" i="16"/>
  <c r="CW91" i="16"/>
  <c r="CV91" i="16"/>
  <c r="CU91" i="16"/>
  <c r="CT91" i="16"/>
  <c r="CS91" i="16"/>
  <c r="CR91" i="16"/>
  <c r="CQ91" i="16"/>
  <c r="CP91" i="16"/>
  <c r="CO91" i="16"/>
  <c r="CN91" i="16"/>
  <c r="CM91" i="16"/>
  <c r="CL91" i="16"/>
  <c r="CK91" i="16"/>
  <c r="CJ91" i="16"/>
  <c r="CI91" i="16"/>
  <c r="CH91" i="16"/>
  <c r="CG91" i="16"/>
  <c r="CF91" i="16"/>
  <c r="CE91" i="16"/>
  <c r="CD91" i="16"/>
  <c r="CC91" i="16"/>
  <c r="CB91" i="16"/>
  <c r="CA91" i="16"/>
  <c r="BZ91" i="16"/>
  <c r="BY91" i="16"/>
  <c r="BX91" i="16"/>
  <c r="BW91" i="16"/>
  <c r="BV91" i="16"/>
  <c r="BU91" i="16"/>
  <c r="BT91" i="16"/>
  <c r="BS91" i="16"/>
  <c r="BR91" i="16"/>
  <c r="BQ91" i="16"/>
  <c r="BP91" i="16"/>
  <c r="BO91" i="16"/>
  <c r="BN91" i="16"/>
  <c r="BM91" i="16"/>
  <c r="BL91" i="16"/>
  <c r="BK91" i="16"/>
  <c r="BJ91" i="16"/>
  <c r="BI91" i="16"/>
  <c r="BH91" i="16"/>
  <c r="BG91" i="16"/>
  <c r="BF91" i="16"/>
  <c r="BE91" i="16"/>
  <c r="BD91" i="16"/>
  <c r="BC91" i="16"/>
  <c r="BB91" i="16"/>
  <c r="BA91" i="16"/>
  <c r="AZ91" i="16"/>
  <c r="AY91" i="16"/>
  <c r="AX91" i="16"/>
  <c r="AW91" i="16"/>
  <c r="AV91" i="16"/>
  <c r="AU91" i="16"/>
  <c r="AT91" i="16"/>
  <c r="AS91" i="16"/>
  <c r="AR91" i="16"/>
  <c r="AQ91" i="16"/>
  <c r="AP91" i="16"/>
  <c r="AO91" i="16"/>
  <c r="AN91" i="16"/>
  <c r="AM91" i="16"/>
  <c r="AL91" i="16"/>
  <c r="AK91" i="16"/>
  <c r="AJ91" i="16"/>
  <c r="AI91" i="16"/>
  <c r="AH91" i="16"/>
  <c r="AG91" i="16"/>
  <c r="AF91" i="16"/>
  <c r="AE91" i="16"/>
  <c r="AD91" i="16"/>
  <c r="AC91" i="16"/>
  <c r="AB91" i="16"/>
  <c r="AA91" i="16"/>
  <c r="Z91" i="16"/>
  <c r="Y91" i="16"/>
  <c r="X91" i="16"/>
  <c r="W91" i="16"/>
  <c r="V91" i="16"/>
  <c r="U91" i="16"/>
  <c r="T91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B91" i="16"/>
  <c r="GC90" i="16"/>
  <c r="GB90" i="16"/>
  <c r="GA90" i="16"/>
  <c r="FZ90" i="16"/>
  <c r="FY90" i="16"/>
  <c r="FX90" i="16"/>
  <c r="FW90" i="16"/>
  <c r="FV90" i="16"/>
  <c r="FU90" i="16"/>
  <c r="FT90" i="16"/>
  <c r="FS90" i="16"/>
  <c r="FR90" i="16"/>
  <c r="FQ90" i="16"/>
  <c r="FP90" i="16"/>
  <c r="FO90" i="16"/>
  <c r="FN90" i="16"/>
  <c r="FM90" i="16"/>
  <c r="FL90" i="16"/>
  <c r="FK90" i="16"/>
  <c r="FJ90" i="16"/>
  <c r="FI90" i="16"/>
  <c r="FH90" i="16"/>
  <c r="FG90" i="16"/>
  <c r="FF90" i="16"/>
  <c r="FE90" i="16"/>
  <c r="FD90" i="16"/>
  <c r="FC90" i="16"/>
  <c r="FB90" i="16"/>
  <c r="FA90" i="16"/>
  <c r="EZ90" i="16"/>
  <c r="EY90" i="16"/>
  <c r="EX90" i="16"/>
  <c r="EW90" i="16"/>
  <c r="EV90" i="16"/>
  <c r="EU90" i="16"/>
  <c r="ET90" i="16"/>
  <c r="ES90" i="16"/>
  <c r="ER90" i="16"/>
  <c r="EQ90" i="16"/>
  <c r="EP90" i="16"/>
  <c r="EO90" i="16"/>
  <c r="EN90" i="16"/>
  <c r="EM90" i="16"/>
  <c r="EL90" i="16"/>
  <c r="EK90" i="16"/>
  <c r="EJ90" i="16"/>
  <c r="EI90" i="16"/>
  <c r="EH90" i="16"/>
  <c r="EG90" i="16"/>
  <c r="EF90" i="16"/>
  <c r="EE90" i="16"/>
  <c r="ED90" i="16"/>
  <c r="EC90" i="16"/>
  <c r="EB90" i="16"/>
  <c r="EA90" i="16"/>
  <c r="DZ90" i="16"/>
  <c r="DY90" i="16"/>
  <c r="DX90" i="16"/>
  <c r="DW90" i="16"/>
  <c r="DV90" i="16"/>
  <c r="DU90" i="16"/>
  <c r="DT90" i="16"/>
  <c r="DS90" i="16"/>
  <c r="DR90" i="16"/>
  <c r="DQ90" i="16"/>
  <c r="DP90" i="16"/>
  <c r="DO90" i="16"/>
  <c r="DN90" i="16"/>
  <c r="DM90" i="16"/>
  <c r="DL90" i="16"/>
  <c r="DK90" i="16"/>
  <c r="DJ90" i="16"/>
  <c r="DI90" i="16"/>
  <c r="DH90" i="16"/>
  <c r="DG90" i="16"/>
  <c r="DF90" i="16"/>
  <c r="DE90" i="16"/>
  <c r="DD90" i="16"/>
  <c r="DC90" i="16"/>
  <c r="DB90" i="16"/>
  <c r="DA90" i="16"/>
  <c r="CZ90" i="16"/>
  <c r="CY90" i="16"/>
  <c r="CX90" i="16"/>
  <c r="CW90" i="16"/>
  <c r="CV90" i="16"/>
  <c r="CU90" i="16"/>
  <c r="CT90" i="16"/>
  <c r="CS90" i="16"/>
  <c r="CR90" i="16"/>
  <c r="CQ90" i="16"/>
  <c r="CP90" i="16"/>
  <c r="CO90" i="16"/>
  <c r="CN90" i="16"/>
  <c r="CM90" i="16"/>
  <c r="CL90" i="16"/>
  <c r="CK90" i="16"/>
  <c r="CJ90" i="16"/>
  <c r="CI90" i="16"/>
  <c r="CH90" i="16"/>
  <c r="CG90" i="16"/>
  <c r="CF90" i="16"/>
  <c r="CE90" i="16"/>
  <c r="CD90" i="16"/>
  <c r="CC90" i="16"/>
  <c r="CB90" i="16"/>
  <c r="CA90" i="16"/>
  <c r="BZ90" i="16"/>
  <c r="BY90" i="16"/>
  <c r="BX90" i="16"/>
  <c r="BW90" i="16"/>
  <c r="BV90" i="16"/>
  <c r="BU90" i="16"/>
  <c r="BT90" i="16"/>
  <c r="BS90" i="16"/>
  <c r="BR90" i="16"/>
  <c r="BQ90" i="16"/>
  <c r="BP90" i="16"/>
  <c r="BO90" i="16"/>
  <c r="BN90" i="16"/>
  <c r="BM90" i="16"/>
  <c r="BL90" i="16"/>
  <c r="BK90" i="16"/>
  <c r="BJ90" i="16"/>
  <c r="BI90" i="16"/>
  <c r="BH90" i="16"/>
  <c r="BG90" i="16"/>
  <c r="BF90" i="16"/>
  <c r="BE90" i="16"/>
  <c r="BD90" i="16"/>
  <c r="BC90" i="16"/>
  <c r="BB90" i="16"/>
  <c r="BA90" i="16"/>
  <c r="AZ90" i="16"/>
  <c r="AY90" i="16"/>
  <c r="AX90" i="16"/>
  <c r="AW90" i="16"/>
  <c r="AV90" i="16"/>
  <c r="AU90" i="16"/>
  <c r="AT90" i="16"/>
  <c r="AS90" i="16"/>
  <c r="AR90" i="16"/>
  <c r="AQ90" i="16"/>
  <c r="AP90" i="16"/>
  <c r="AO90" i="16"/>
  <c r="AN90" i="16"/>
  <c r="AM90" i="16"/>
  <c r="AL90" i="16"/>
  <c r="AK90" i="16"/>
  <c r="AJ90" i="16"/>
  <c r="AI90" i="16"/>
  <c r="AH90" i="16"/>
  <c r="AG90" i="16"/>
  <c r="AF90" i="16"/>
  <c r="AE90" i="16"/>
  <c r="AD90" i="16"/>
  <c r="AC90" i="16"/>
  <c r="AB90" i="16"/>
  <c r="AA90" i="16"/>
  <c r="Z90" i="16"/>
  <c r="Y90" i="16"/>
  <c r="X90" i="16"/>
  <c r="W90" i="16"/>
  <c r="V90" i="16"/>
  <c r="U90" i="16"/>
  <c r="T90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C178" i="15"/>
  <c r="C87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06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A90" i="15"/>
  <c r="Z90" i="15"/>
  <c r="Y90" i="15"/>
  <c r="X90" i="15"/>
  <c r="W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B90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A89" i="15"/>
  <c r="Z89" i="15"/>
  <c r="Y89" i="15"/>
  <c r="X89" i="15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H89" i="15"/>
  <c r="G89" i="15"/>
  <c r="F89" i="15"/>
  <c r="E89" i="15"/>
  <c r="D89" i="15"/>
  <c r="C89" i="15"/>
  <c r="B89" i="15"/>
  <c r="A1" i="18"/>
  <c r="Z87" i="15"/>
  <c r="J85" i="18" s="1"/>
  <c r="AP87" i="15"/>
  <c r="U85" i="18"/>
  <c r="J84" i="18"/>
  <c r="V84" i="18" s="1"/>
  <c r="U84" i="18"/>
  <c r="J83" i="18"/>
  <c r="U83" i="18"/>
  <c r="J82" i="18"/>
  <c r="U82" i="18"/>
  <c r="J81" i="18"/>
  <c r="U81" i="18"/>
  <c r="V81" i="18" s="1"/>
  <c r="J80" i="18"/>
  <c r="U80" i="18"/>
  <c r="J79" i="18"/>
  <c r="V79" i="18" s="1"/>
  <c r="U79" i="18"/>
  <c r="J78" i="18"/>
  <c r="U78" i="18"/>
  <c r="J77" i="18"/>
  <c r="U77" i="18"/>
  <c r="J76" i="18"/>
  <c r="V76" i="18" s="1"/>
  <c r="U76" i="18"/>
  <c r="J75" i="18"/>
  <c r="U75" i="18"/>
  <c r="J74" i="18"/>
  <c r="U74" i="18"/>
  <c r="J73" i="18"/>
  <c r="U73" i="18"/>
  <c r="V73" i="18" s="1"/>
  <c r="J72" i="18"/>
  <c r="U72" i="18"/>
  <c r="J71" i="18"/>
  <c r="U71" i="18"/>
  <c r="J54" i="18"/>
  <c r="U54" i="18"/>
  <c r="J53" i="18"/>
  <c r="U53" i="18"/>
  <c r="J52" i="18"/>
  <c r="V52" i="18" s="1"/>
  <c r="U52" i="18"/>
  <c r="J51" i="18"/>
  <c r="V51" i="18" s="1"/>
  <c r="U51" i="18"/>
  <c r="J50" i="18"/>
  <c r="V50" i="18" s="1"/>
  <c r="U50" i="18"/>
  <c r="J49" i="18"/>
  <c r="V49" i="18" s="1"/>
  <c r="U49" i="18"/>
  <c r="J48" i="18"/>
  <c r="U48" i="18"/>
  <c r="J47" i="18"/>
  <c r="U47" i="18"/>
  <c r="J46" i="18"/>
  <c r="U46" i="18"/>
  <c r="J45" i="18"/>
  <c r="U45" i="18"/>
  <c r="J44" i="18"/>
  <c r="Y44" i="18" s="1"/>
  <c r="U44" i="18"/>
  <c r="J42" i="18"/>
  <c r="V42" i="18" s="1"/>
  <c r="U42" i="18"/>
  <c r="J41" i="18"/>
  <c r="U41" i="18"/>
  <c r="J40" i="18"/>
  <c r="U40" i="18"/>
  <c r="V40" i="18" s="1"/>
  <c r="J39" i="18"/>
  <c r="U39" i="18"/>
  <c r="J38" i="18"/>
  <c r="V38" i="18" s="1"/>
  <c r="U38" i="18"/>
  <c r="J37" i="18"/>
  <c r="U37" i="18"/>
  <c r="V37" i="18" s="1"/>
  <c r="J36" i="18"/>
  <c r="U36" i="18"/>
  <c r="J35" i="18"/>
  <c r="U35" i="18"/>
  <c r="J34" i="18"/>
  <c r="V34" i="18" s="1"/>
  <c r="U34" i="18"/>
  <c r="J33" i="18"/>
  <c r="U33" i="18"/>
  <c r="J32" i="18"/>
  <c r="U32" i="18"/>
  <c r="J31" i="18"/>
  <c r="U31" i="18"/>
  <c r="J30" i="18"/>
  <c r="U30" i="18"/>
  <c r="J29" i="18"/>
  <c r="U29" i="18"/>
  <c r="V29" i="18" s="1"/>
  <c r="J28" i="18"/>
  <c r="U28" i="18"/>
  <c r="J27" i="18"/>
  <c r="V27" i="18" s="1"/>
  <c r="U27" i="18"/>
  <c r="J26" i="18"/>
  <c r="V26" i="18" s="1"/>
  <c r="U26" i="18"/>
  <c r="J25" i="18"/>
  <c r="U25" i="18"/>
  <c r="V25" i="18" s="1"/>
  <c r="J24" i="18"/>
  <c r="U24" i="18"/>
  <c r="J23" i="18"/>
  <c r="V23" i="18" s="1"/>
  <c r="U23" i="18"/>
  <c r="J22" i="18"/>
  <c r="U22" i="18"/>
  <c r="J21" i="18"/>
  <c r="U21" i="18"/>
  <c r="J20" i="18"/>
  <c r="U20" i="18"/>
  <c r="J19" i="18"/>
  <c r="V19" i="18" s="1"/>
  <c r="U19" i="18"/>
  <c r="J18" i="18"/>
  <c r="U18" i="18"/>
  <c r="J17" i="18"/>
  <c r="U17" i="18"/>
  <c r="J16" i="18"/>
  <c r="U16" i="18"/>
  <c r="J15" i="18"/>
  <c r="U15" i="18"/>
  <c r="J14" i="18"/>
  <c r="V14" i="18" s="1"/>
  <c r="U14" i="18"/>
  <c r="Z15" i="15"/>
  <c r="J13" i="18"/>
  <c r="AP15" i="15"/>
  <c r="U13" i="18" s="1"/>
  <c r="J12" i="18"/>
  <c r="V12" i="18" s="1"/>
  <c r="U12" i="18"/>
  <c r="J11" i="18"/>
  <c r="U11" i="18"/>
  <c r="J10" i="18"/>
  <c r="U10" i="18"/>
  <c r="J9" i="18"/>
  <c r="V9" i="18" s="1"/>
  <c r="U9" i="18"/>
  <c r="J8" i="18"/>
  <c r="V8" i="18" s="1"/>
  <c r="U8" i="18"/>
  <c r="J6" i="18"/>
  <c r="U6" i="18"/>
  <c r="V6" i="18" s="1"/>
  <c r="J5" i="18"/>
  <c r="U5" i="18"/>
  <c r="V5" i="18" s="1"/>
  <c r="J4" i="18"/>
  <c r="V4" i="18" s="1"/>
  <c r="U4" i="18"/>
  <c r="J3" i="18"/>
  <c r="U3" i="18"/>
  <c r="AA87" i="15"/>
  <c r="K85" i="18" s="1"/>
  <c r="AC87" i="15"/>
  <c r="L85" i="18" s="1"/>
  <c r="AD87" i="15"/>
  <c r="M85" i="18" s="1"/>
  <c r="AE87" i="15"/>
  <c r="N85" i="18" s="1"/>
  <c r="AJ87" i="15"/>
  <c r="AK87" i="15"/>
  <c r="J88" i="10" s="1"/>
  <c r="J85" i="9" s="1"/>
  <c r="AF87" i="15"/>
  <c r="AH87" i="15"/>
  <c r="AI87" i="15"/>
  <c r="AG87" i="15"/>
  <c r="AL87" i="15"/>
  <c r="R85" i="18" s="1"/>
  <c r="AM87" i="15"/>
  <c r="S85" i="18" s="1"/>
  <c r="AB87" i="15"/>
  <c r="T85" i="18"/>
  <c r="AO87" i="15"/>
  <c r="X85" i="18" s="1"/>
  <c r="L87" i="15"/>
  <c r="M87" i="15"/>
  <c r="N87" i="15"/>
  <c r="C85" i="18" s="1"/>
  <c r="O87" i="15"/>
  <c r="D85" i="18" s="1"/>
  <c r="U87" i="15"/>
  <c r="E85" i="18" s="1"/>
  <c r="V87" i="15"/>
  <c r="Q87" i="15"/>
  <c r="G85" i="18" s="1"/>
  <c r="P87" i="15"/>
  <c r="H85" i="18" s="1"/>
  <c r="R87" i="15"/>
  <c r="S87" i="15"/>
  <c r="X87" i="15"/>
  <c r="Y87" i="15"/>
  <c r="K84" i="18"/>
  <c r="L84" i="18"/>
  <c r="M84" i="18"/>
  <c r="N84" i="18"/>
  <c r="O84" i="18"/>
  <c r="P84" i="18"/>
  <c r="Q84" i="18"/>
  <c r="R84" i="18"/>
  <c r="S84" i="18"/>
  <c r="T84" i="18"/>
  <c r="X84" i="18"/>
  <c r="B84" i="18"/>
  <c r="C84" i="18"/>
  <c r="D84" i="18"/>
  <c r="E84" i="18"/>
  <c r="F84" i="18"/>
  <c r="G84" i="18"/>
  <c r="H84" i="18"/>
  <c r="I84" i="18"/>
  <c r="W84" i="18"/>
  <c r="K83" i="18"/>
  <c r="L83" i="18"/>
  <c r="M83" i="18"/>
  <c r="N83" i="18"/>
  <c r="O83" i="18"/>
  <c r="P83" i="18"/>
  <c r="Q83" i="18"/>
  <c r="R83" i="18"/>
  <c r="S83" i="18"/>
  <c r="T83" i="18"/>
  <c r="X83" i="18"/>
  <c r="B83" i="18"/>
  <c r="C83" i="18"/>
  <c r="D83" i="18"/>
  <c r="E83" i="18"/>
  <c r="F83" i="18"/>
  <c r="G83" i="18"/>
  <c r="H83" i="18"/>
  <c r="I83" i="18"/>
  <c r="W83" i="18"/>
  <c r="K82" i="18"/>
  <c r="L82" i="18"/>
  <c r="M82" i="18"/>
  <c r="N82" i="18"/>
  <c r="O82" i="18"/>
  <c r="P82" i="18"/>
  <c r="Q82" i="18"/>
  <c r="R82" i="18"/>
  <c r="S82" i="18"/>
  <c r="T82" i="18"/>
  <c r="X82" i="18"/>
  <c r="B82" i="18"/>
  <c r="C82" i="18"/>
  <c r="D82" i="18"/>
  <c r="E82" i="18"/>
  <c r="F82" i="18"/>
  <c r="G82" i="18"/>
  <c r="H82" i="18"/>
  <c r="I82" i="18"/>
  <c r="W82" i="18"/>
  <c r="K81" i="18"/>
  <c r="L81" i="18"/>
  <c r="M81" i="18"/>
  <c r="N81" i="18"/>
  <c r="O81" i="18"/>
  <c r="P81" i="18"/>
  <c r="Q81" i="18"/>
  <c r="R81" i="18"/>
  <c r="S81" i="18"/>
  <c r="T81" i="18"/>
  <c r="X81" i="18"/>
  <c r="B81" i="18"/>
  <c r="C81" i="18"/>
  <c r="D81" i="18"/>
  <c r="E81" i="18"/>
  <c r="F81" i="18"/>
  <c r="G81" i="18"/>
  <c r="H81" i="18"/>
  <c r="I81" i="18"/>
  <c r="W81" i="18"/>
  <c r="K80" i="18"/>
  <c r="L80" i="18"/>
  <c r="M80" i="18"/>
  <c r="N80" i="18"/>
  <c r="O80" i="18"/>
  <c r="P80" i="18"/>
  <c r="Q80" i="18"/>
  <c r="R80" i="18"/>
  <c r="S80" i="18"/>
  <c r="T80" i="18"/>
  <c r="X80" i="18"/>
  <c r="B80" i="18"/>
  <c r="C80" i="18"/>
  <c r="D80" i="18"/>
  <c r="E80" i="18"/>
  <c r="F80" i="18"/>
  <c r="G80" i="18"/>
  <c r="H80" i="18"/>
  <c r="I80" i="18"/>
  <c r="W80" i="18"/>
  <c r="K79" i="18"/>
  <c r="L79" i="18"/>
  <c r="M79" i="18"/>
  <c r="N79" i="18"/>
  <c r="O79" i="18"/>
  <c r="P79" i="18"/>
  <c r="Q79" i="18"/>
  <c r="R79" i="18"/>
  <c r="S79" i="18"/>
  <c r="T79" i="18"/>
  <c r="X79" i="18"/>
  <c r="B79" i="18"/>
  <c r="C79" i="18"/>
  <c r="D79" i="18"/>
  <c r="E79" i="18"/>
  <c r="F79" i="18"/>
  <c r="G79" i="18"/>
  <c r="H79" i="18"/>
  <c r="I79" i="18"/>
  <c r="W79" i="18"/>
  <c r="K78" i="18"/>
  <c r="L78" i="18"/>
  <c r="M78" i="18"/>
  <c r="N78" i="18"/>
  <c r="O78" i="18"/>
  <c r="P78" i="18"/>
  <c r="Q78" i="18"/>
  <c r="R78" i="18"/>
  <c r="S78" i="18"/>
  <c r="T78" i="18"/>
  <c r="X78" i="18"/>
  <c r="B78" i="18"/>
  <c r="C78" i="18"/>
  <c r="D78" i="18"/>
  <c r="E78" i="18"/>
  <c r="F78" i="18"/>
  <c r="G78" i="18"/>
  <c r="H78" i="18"/>
  <c r="I78" i="18"/>
  <c r="W78" i="18"/>
  <c r="K77" i="18"/>
  <c r="L77" i="18"/>
  <c r="M77" i="18"/>
  <c r="N77" i="18"/>
  <c r="O77" i="18"/>
  <c r="P77" i="18"/>
  <c r="Q77" i="18"/>
  <c r="R77" i="18"/>
  <c r="S77" i="18"/>
  <c r="T77" i="18"/>
  <c r="X77" i="18"/>
  <c r="B77" i="18"/>
  <c r="C77" i="18"/>
  <c r="D77" i="18"/>
  <c r="E77" i="18"/>
  <c r="F77" i="18"/>
  <c r="G77" i="18"/>
  <c r="H77" i="18"/>
  <c r="I77" i="18"/>
  <c r="W77" i="18"/>
  <c r="K76" i="18"/>
  <c r="L76" i="18"/>
  <c r="M76" i="18"/>
  <c r="N76" i="18"/>
  <c r="O76" i="18"/>
  <c r="P76" i="18"/>
  <c r="Q76" i="18"/>
  <c r="R76" i="18"/>
  <c r="S76" i="18"/>
  <c r="T76" i="18"/>
  <c r="X76" i="18"/>
  <c r="B76" i="18"/>
  <c r="C76" i="18"/>
  <c r="D76" i="18"/>
  <c r="E76" i="18"/>
  <c r="F76" i="18"/>
  <c r="G76" i="18"/>
  <c r="H76" i="18"/>
  <c r="I76" i="18"/>
  <c r="W76" i="18"/>
  <c r="K75" i="18"/>
  <c r="L75" i="18"/>
  <c r="M75" i="18"/>
  <c r="N75" i="18"/>
  <c r="O75" i="18"/>
  <c r="P75" i="18"/>
  <c r="Q75" i="18"/>
  <c r="R75" i="18"/>
  <c r="S75" i="18"/>
  <c r="T75" i="18"/>
  <c r="X75" i="18"/>
  <c r="B75" i="18"/>
  <c r="C75" i="18"/>
  <c r="D75" i="18"/>
  <c r="E75" i="18"/>
  <c r="F75" i="18"/>
  <c r="G75" i="18"/>
  <c r="H75" i="18"/>
  <c r="I75" i="18"/>
  <c r="W75" i="18"/>
  <c r="K74" i="18"/>
  <c r="L74" i="18"/>
  <c r="M74" i="18"/>
  <c r="N74" i="18"/>
  <c r="O74" i="18"/>
  <c r="P74" i="18"/>
  <c r="Q74" i="18"/>
  <c r="R74" i="18"/>
  <c r="S74" i="18"/>
  <c r="T74" i="18"/>
  <c r="X74" i="18"/>
  <c r="B74" i="18"/>
  <c r="C74" i="18"/>
  <c r="D74" i="18"/>
  <c r="E74" i="18"/>
  <c r="F74" i="18"/>
  <c r="G74" i="18"/>
  <c r="H74" i="18"/>
  <c r="I74" i="18"/>
  <c r="W74" i="18"/>
  <c r="K73" i="18"/>
  <c r="L73" i="18"/>
  <c r="M73" i="18"/>
  <c r="N73" i="18"/>
  <c r="O73" i="18"/>
  <c r="P73" i="18"/>
  <c r="Q73" i="18"/>
  <c r="R73" i="18"/>
  <c r="S73" i="18"/>
  <c r="T73" i="18"/>
  <c r="X73" i="18"/>
  <c r="B73" i="18"/>
  <c r="C73" i="18"/>
  <c r="D73" i="18"/>
  <c r="E73" i="18"/>
  <c r="F73" i="18"/>
  <c r="G73" i="18"/>
  <c r="H73" i="18"/>
  <c r="I73" i="18"/>
  <c r="W73" i="18"/>
  <c r="K72" i="18"/>
  <c r="L72" i="18"/>
  <c r="M72" i="18"/>
  <c r="N72" i="18"/>
  <c r="O72" i="18"/>
  <c r="P72" i="18"/>
  <c r="Q72" i="18"/>
  <c r="R72" i="18"/>
  <c r="S72" i="18"/>
  <c r="T72" i="18"/>
  <c r="X72" i="18"/>
  <c r="B72" i="18"/>
  <c r="C72" i="18"/>
  <c r="D72" i="18"/>
  <c r="E72" i="18"/>
  <c r="F72" i="18"/>
  <c r="G72" i="18"/>
  <c r="H72" i="18"/>
  <c r="I72" i="18"/>
  <c r="W72" i="18"/>
  <c r="K71" i="18"/>
  <c r="L71" i="18"/>
  <c r="M71" i="18"/>
  <c r="N71" i="18"/>
  <c r="O71" i="18"/>
  <c r="P71" i="18"/>
  <c r="Q71" i="18"/>
  <c r="R71" i="18"/>
  <c r="S71" i="18"/>
  <c r="T71" i="18"/>
  <c r="X71" i="18"/>
  <c r="B71" i="18"/>
  <c r="C71" i="18"/>
  <c r="D71" i="18"/>
  <c r="E71" i="18"/>
  <c r="F71" i="18"/>
  <c r="G71" i="18"/>
  <c r="H71" i="18"/>
  <c r="I71" i="18"/>
  <c r="W71" i="18"/>
  <c r="K54" i="18"/>
  <c r="L54" i="18"/>
  <c r="M54" i="18"/>
  <c r="N54" i="18"/>
  <c r="O54" i="18"/>
  <c r="P54" i="18"/>
  <c r="Q54" i="18"/>
  <c r="R54" i="18"/>
  <c r="S54" i="18"/>
  <c r="T54" i="18"/>
  <c r="X54" i="18"/>
  <c r="B54" i="18"/>
  <c r="C54" i="18"/>
  <c r="D54" i="18"/>
  <c r="E54" i="18"/>
  <c r="F54" i="18"/>
  <c r="G54" i="18"/>
  <c r="H54" i="18"/>
  <c r="I54" i="18"/>
  <c r="W54" i="18"/>
  <c r="K53" i="18"/>
  <c r="L53" i="18"/>
  <c r="M53" i="18"/>
  <c r="N53" i="18"/>
  <c r="O53" i="18"/>
  <c r="P53" i="18"/>
  <c r="Q53" i="18"/>
  <c r="R53" i="18"/>
  <c r="S53" i="18"/>
  <c r="T53" i="18"/>
  <c r="X53" i="18"/>
  <c r="B53" i="18"/>
  <c r="C53" i="18"/>
  <c r="D53" i="18"/>
  <c r="E53" i="18"/>
  <c r="F53" i="18"/>
  <c r="G53" i="18"/>
  <c r="H53" i="18"/>
  <c r="I53" i="18"/>
  <c r="W53" i="18"/>
  <c r="K52" i="18"/>
  <c r="L52" i="18"/>
  <c r="M52" i="18"/>
  <c r="N52" i="18"/>
  <c r="O52" i="18"/>
  <c r="P52" i="18"/>
  <c r="Q52" i="18"/>
  <c r="R52" i="18"/>
  <c r="S52" i="18"/>
  <c r="T52" i="18"/>
  <c r="X52" i="18"/>
  <c r="B52" i="18"/>
  <c r="C52" i="18"/>
  <c r="D52" i="18"/>
  <c r="E52" i="18"/>
  <c r="F52" i="18"/>
  <c r="G52" i="18"/>
  <c r="H52" i="18"/>
  <c r="I52" i="18"/>
  <c r="W52" i="18"/>
  <c r="K51" i="18"/>
  <c r="L51" i="18"/>
  <c r="M51" i="18"/>
  <c r="N51" i="18"/>
  <c r="O51" i="18"/>
  <c r="P51" i="18"/>
  <c r="Q51" i="18"/>
  <c r="R51" i="18"/>
  <c r="S51" i="18"/>
  <c r="T51" i="18"/>
  <c r="X51" i="18"/>
  <c r="B51" i="18"/>
  <c r="C51" i="18"/>
  <c r="D51" i="18"/>
  <c r="E51" i="18"/>
  <c r="F51" i="18"/>
  <c r="G51" i="18"/>
  <c r="H51" i="18"/>
  <c r="I51" i="18"/>
  <c r="W51" i="18"/>
  <c r="K50" i="18"/>
  <c r="L50" i="18"/>
  <c r="M50" i="18"/>
  <c r="N50" i="18"/>
  <c r="O50" i="18"/>
  <c r="P50" i="18"/>
  <c r="Q50" i="18"/>
  <c r="R50" i="18"/>
  <c r="S50" i="18"/>
  <c r="T50" i="18"/>
  <c r="X50" i="18"/>
  <c r="B50" i="18"/>
  <c r="C50" i="18"/>
  <c r="D50" i="18"/>
  <c r="E50" i="18"/>
  <c r="F50" i="18"/>
  <c r="G50" i="18"/>
  <c r="H50" i="18"/>
  <c r="I50" i="18"/>
  <c r="W50" i="18"/>
  <c r="K49" i="18"/>
  <c r="Z49" i="18" s="1"/>
  <c r="L49" i="18"/>
  <c r="M49" i="18"/>
  <c r="N49" i="18"/>
  <c r="O49" i="18"/>
  <c r="P49" i="18"/>
  <c r="Q49" i="18"/>
  <c r="R49" i="18"/>
  <c r="S49" i="18"/>
  <c r="T49" i="18"/>
  <c r="X49" i="18"/>
  <c r="B49" i="18"/>
  <c r="C49" i="18"/>
  <c r="D49" i="18"/>
  <c r="E49" i="18"/>
  <c r="F49" i="18"/>
  <c r="G49" i="18"/>
  <c r="H49" i="18"/>
  <c r="I49" i="18"/>
  <c r="W49" i="18"/>
  <c r="K48" i="18"/>
  <c r="L48" i="18"/>
  <c r="M48" i="18"/>
  <c r="N48" i="18"/>
  <c r="O48" i="18"/>
  <c r="P48" i="18"/>
  <c r="Q48" i="18"/>
  <c r="R48" i="18"/>
  <c r="S48" i="18"/>
  <c r="T48" i="18"/>
  <c r="X48" i="18"/>
  <c r="B48" i="18"/>
  <c r="C48" i="18"/>
  <c r="D48" i="18"/>
  <c r="E48" i="18"/>
  <c r="F48" i="18"/>
  <c r="G48" i="18"/>
  <c r="H48" i="18"/>
  <c r="I48" i="18"/>
  <c r="W48" i="18"/>
  <c r="K47" i="18"/>
  <c r="L47" i="18"/>
  <c r="M47" i="18"/>
  <c r="N47" i="18"/>
  <c r="O47" i="18"/>
  <c r="P47" i="18"/>
  <c r="Q47" i="18"/>
  <c r="R47" i="18"/>
  <c r="S47" i="18"/>
  <c r="T47" i="18"/>
  <c r="X47" i="18"/>
  <c r="B47" i="18"/>
  <c r="C47" i="18"/>
  <c r="D47" i="18"/>
  <c r="E47" i="18"/>
  <c r="F47" i="18"/>
  <c r="G47" i="18"/>
  <c r="H47" i="18"/>
  <c r="I47" i="18"/>
  <c r="W47" i="18"/>
  <c r="K46" i="18"/>
  <c r="L46" i="18"/>
  <c r="M46" i="18"/>
  <c r="N46" i="18"/>
  <c r="O46" i="18"/>
  <c r="P46" i="18"/>
  <c r="Q46" i="18"/>
  <c r="R46" i="18"/>
  <c r="S46" i="18"/>
  <c r="T46" i="18"/>
  <c r="X46" i="18"/>
  <c r="B46" i="18"/>
  <c r="C46" i="18"/>
  <c r="D46" i="18"/>
  <c r="E46" i="18"/>
  <c r="F46" i="18"/>
  <c r="G46" i="18"/>
  <c r="H46" i="18"/>
  <c r="I46" i="18"/>
  <c r="W46" i="18"/>
  <c r="K45" i="18"/>
  <c r="L45" i="18"/>
  <c r="M45" i="18"/>
  <c r="N45" i="18"/>
  <c r="O45" i="18"/>
  <c r="P45" i="18"/>
  <c r="Q45" i="18"/>
  <c r="R45" i="18"/>
  <c r="S45" i="18"/>
  <c r="T45" i="18"/>
  <c r="X45" i="18"/>
  <c r="B45" i="18"/>
  <c r="C45" i="18"/>
  <c r="D45" i="18"/>
  <c r="E45" i="18"/>
  <c r="F45" i="18"/>
  <c r="G45" i="18"/>
  <c r="H45" i="18"/>
  <c r="I45" i="18"/>
  <c r="W45" i="18"/>
  <c r="K44" i="18"/>
  <c r="L44" i="18"/>
  <c r="M44" i="18"/>
  <c r="N44" i="18"/>
  <c r="O44" i="18"/>
  <c r="P44" i="18"/>
  <c r="Q44" i="18"/>
  <c r="R44" i="18"/>
  <c r="S44" i="18"/>
  <c r="T44" i="18"/>
  <c r="X44" i="18"/>
  <c r="B44" i="18"/>
  <c r="C44" i="18"/>
  <c r="D44" i="18"/>
  <c r="E44" i="18"/>
  <c r="F44" i="18"/>
  <c r="G44" i="18"/>
  <c r="H44" i="18"/>
  <c r="I44" i="18"/>
  <c r="W44" i="18"/>
  <c r="K42" i="18"/>
  <c r="L42" i="18"/>
  <c r="M42" i="18"/>
  <c r="N42" i="18"/>
  <c r="O42" i="18"/>
  <c r="P42" i="18"/>
  <c r="Q42" i="18"/>
  <c r="R42" i="18"/>
  <c r="S42" i="18"/>
  <c r="T42" i="18"/>
  <c r="X42" i="18"/>
  <c r="B42" i="18"/>
  <c r="C42" i="18"/>
  <c r="D42" i="18"/>
  <c r="E42" i="18"/>
  <c r="F42" i="18"/>
  <c r="G42" i="18"/>
  <c r="H42" i="18"/>
  <c r="I42" i="18"/>
  <c r="W42" i="18"/>
  <c r="K41" i="18"/>
  <c r="L41" i="18"/>
  <c r="M41" i="18"/>
  <c r="N41" i="18"/>
  <c r="O41" i="18"/>
  <c r="P41" i="18"/>
  <c r="Q41" i="18"/>
  <c r="R41" i="18"/>
  <c r="S41" i="18"/>
  <c r="T41" i="18"/>
  <c r="X41" i="18"/>
  <c r="B41" i="18"/>
  <c r="C41" i="18"/>
  <c r="D41" i="18"/>
  <c r="E41" i="18"/>
  <c r="F41" i="18"/>
  <c r="G41" i="18"/>
  <c r="H41" i="18"/>
  <c r="I41" i="18"/>
  <c r="W41" i="18"/>
  <c r="K40" i="18"/>
  <c r="L40" i="18"/>
  <c r="M40" i="18"/>
  <c r="N40" i="18"/>
  <c r="O40" i="18"/>
  <c r="P40" i="18"/>
  <c r="Q40" i="18"/>
  <c r="R40" i="18"/>
  <c r="S40" i="18"/>
  <c r="T40" i="18"/>
  <c r="X40" i="18"/>
  <c r="B40" i="18"/>
  <c r="C40" i="18"/>
  <c r="D40" i="18"/>
  <c r="E40" i="18"/>
  <c r="F40" i="18"/>
  <c r="G40" i="18"/>
  <c r="H40" i="18"/>
  <c r="I40" i="18"/>
  <c r="W40" i="18"/>
  <c r="K39" i="18"/>
  <c r="L39" i="18"/>
  <c r="M39" i="18"/>
  <c r="N39" i="18"/>
  <c r="O39" i="18"/>
  <c r="P39" i="18"/>
  <c r="Q39" i="18"/>
  <c r="R39" i="18"/>
  <c r="S39" i="18"/>
  <c r="T39" i="18"/>
  <c r="X39" i="18"/>
  <c r="B39" i="18"/>
  <c r="C39" i="18"/>
  <c r="D39" i="18"/>
  <c r="E39" i="18"/>
  <c r="F39" i="18"/>
  <c r="G39" i="18"/>
  <c r="H39" i="18"/>
  <c r="I39" i="18"/>
  <c r="W39" i="18"/>
  <c r="K38" i="18"/>
  <c r="L38" i="18"/>
  <c r="M38" i="18"/>
  <c r="N38" i="18"/>
  <c r="O38" i="18"/>
  <c r="P38" i="18"/>
  <c r="Z38" i="18" s="1"/>
  <c r="Q38" i="18"/>
  <c r="R38" i="18"/>
  <c r="S38" i="18"/>
  <c r="T38" i="18"/>
  <c r="X38" i="18"/>
  <c r="B38" i="18"/>
  <c r="C38" i="18"/>
  <c r="D38" i="18"/>
  <c r="E38" i="18"/>
  <c r="F38" i="18"/>
  <c r="G38" i="18"/>
  <c r="H38" i="18"/>
  <c r="I38" i="18"/>
  <c r="W38" i="18"/>
  <c r="K37" i="18"/>
  <c r="L37" i="18"/>
  <c r="M37" i="18"/>
  <c r="N37" i="18"/>
  <c r="O37" i="18"/>
  <c r="P37" i="18"/>
  <c r="Q37" i="18"/>
  <c r="R37" i="18"/>
  <c r="S37" i="18"/>
  <c r="T37" i="18"/>
  <c r="X37" i="18"/>
  <c r="B37" i="18"/>
  <c r="C37" i="18"/>
  <c r="D37" i="18"/>
  <c r="E37" i="18"/>
  <c r="F37" i="18"/>
  <c r="G37" i="18"/>
  <c r="H37" i="18"/>
  <c r="I37" i="18"/>
  <c r="W37" i="18"/>
  <c r="K36" i="18"/>
  <c r="L36" i="18"/>
  <c r="M36" i="18"/>
  <c r="N36" i="18"/>
  <c r="O36" i="18"/>
  <c r="P36" i="18"/>
  <c r="Q36" i="18"/>
  <c r="R36" i="18"/>
  <c r="S36" i="18"/>
  <c r="T36" i="18"/>
  <c r="X36" i="18"/>
  <c r="B36" i="18"/>
  <c r="C36" i="18"/>
  <c r="D36" i="18"/>
  <c r="E36" i="18"/>
  <c r="F36" i="18"/>
  <c r="G36" i="18"/>
  <c r="H36" i="18"/>
  <c r="I36" i="18"/>
  <c r="W36" i="18"/>
  <c r="K35" i="18"/>
  <c r="L35" i="18"/>
  <c r="M35" i="18"/>
  <c r="N35" i="18"/>
  <c r="O35" i="18"/>
  <c r="P35" i="18"/>
  <c r="Q35" i="18"/>
  <c r="R35" i="18"/>
  <c r="S35" i="18"/>
  <c r="T35" i="18"/>
  <c r="X35" i="18"/>
  <c r="B35" i="18"/>
  <c r="C35" i="18"/>
  <c r="D35" i="18"/>
  <c r="E35" i="18"/>
  <c r="F35" i="18"/>
  <c r="G35" i="18"/>
  <c r="H35" i="18"/>
  <c r="I35" i="18"/>
  <c r="W35" i="18"/>
  <c r="K34" i="18"/>
  <c r="L34" i="18"/>
  <c r="M34" i="18"/>
  <c r="N34" i="18"/>
  <c r="O34" i="18"/>
  <c r="P34" i="18"/>
  <c r="Q34" i="18"/>
  <c r="R34" i="18"/>
  <c r="S34" i="18"/>
  <c r="T34" i="18"/>
  <c r="X34" i="18"/>
  <c r="B34" i="18"/>
  <c r="C34" i="18"/>
  <c r="D34" i="18"/>
  <c r="E34" i="18"/>
  <c r="F34" i="18"/>
  <c r="G34" i="18"/>
  <c r="H34" i="18"/>
  <c r="I34" i="18"/>
  <c r="W34" i="18"/>
  <c r="K33" i="18"/>
  <c r="L33" i="18"/>
  <c r="M33" i="18"/>
  <c r="N33" i="18"/>
  <c r="O33" i="18"/>
  <c r="P33" i="18"/>
  <c r="Q33" i="18"/>
  <c r="R33" i="18"/>
  <c r="S33" i="18"/>
  <c r="T33" i="18"/>
  <c r="X33" i="18"/>
  <c r="B33" i="18"/>
  <c r="C33" i="18"/>
  <c r="D33" i="18"/>
  <c r="E33" i="18"/>
  <c r="F33" i="18"/>
  <c r="G33" i="18"/>
  <c r="H33" i="18"/>
  <c r="I33" i="18"/>
  <c r="W33" i="18"/>
  <c r="K32" i="18"/>
  <c r="L32" i="18"/>
  <c r="M32" i="18"/>
  <c r="N32" i="18"/>
  <c r="O32" i="18"/>
  <c r="P32" i="18"/>
  <c r="Q32" i="18"/>
  <c r="R32" i="18"/>
  <c r="S32" i="18"/>
  <c r="T32" i="18"/>
  <c r="X32" i="18"/>
  <c r="B32" i="18"/>
  <c r="C32" i="18"/>
  <c r="D32" i="18"/>
  <c r="E32" i="18"/>
  <c r="F32" i="18"/>
  <c r="G32" i="18"/>
  <c r="H32" i="18"/>
  <c r="I32" i="18"/>
  <c r="W32" i="18"/>
  <c r="K31" i="18"/>
  <c r="L31" i="18"/>
  <c r="M31" i="18"/>
  <c r="N31" i="18"/>
  <c r="O31" i="18"/>
  <c r="P31" i="18"/>
  <c r="Q31" i="18"/>
  <c r="R31" i="18"/>
  <c r="S31" i="18"/>
  <c r="T31" i="18"/>
  <c r="X31" i="18"/>
  <c r="B31" i="18"/>
  <c r="C31" i="18"/>
  <c r="D31" i="18"/>
  <c r="E31" i="18"/>
  <c r="F31" i="18"/>
  <c r="G31" i="18"/>
  <c r="H31" i="18"/>
  <c r="I31" i="18"/>
  <c r="W31" i="18"/>
  <c r="K30" i="18"/>
  <c r="L30" i="18"/>
  <c r="M30" i="18"/>
  <c r="N30" i="18"/>
  <c r="O30" i="18"/>
  <c r="P30" i="18"/>
  <c r="Q30" i="18"/>
  <c r="R30" i="18"/>
  <c r="S30" i="18"/>
  <c r="T30" i="18"/>
  <c r="X30" i="18"/>
  <c r="B30" i="18"/>
  <c r="C30" i="18"/>
  <c r="D30" i="18"/>
  <c r="E30" i="18"/>
  <c r="F30" i="18"/>
  <c r="G30" i="18"/>
  <c r="H30" i="18"/>
  <c r="I30" i="18"/>
  <c r="W30" i="18"/>
  <c r="K29" i="18"/>
  <c r="L29" i="18"/>
  <c r="M29" i="18"/>
  <c r="N29" i="18"/>
  <c r="O29" i="18"/>
  <c r="P29" i="18"/>
  <c r="Q29" i="18"/>
  <c r="R29" i="18"/>
  <c r="S29" i="18"/>
  <c r="T29" i="18"/>
  <c r="X29" i="18"/>
  <c r="B29" i="18"/>
  <c r="C29" i="18"/>
  <c r="D29" i="18"/>
  <c r="E29" i="18"/>
  <c r="F29" i="18"/>
  <c r="G29" i="18"/>
  <c r="H29" i="18"/>
  <c r="I29" i="18"/>
  <c r="W29" i="18"/>
  <c r="K28" i="18"/>
  <c r="L28" i="18"/>
  <c r="M28" i="18"/>
  <c r="N28" i="18"/>
  <c r="O28" i="18"/>
  <c r="P28" i="18"/>
  <c r="Q28" i="18"/>
  <c r="R28" i="18"/>
  <c r="S28" i="18"/>
  <c r="T28" i="18"/>
  <c r="X28" i="18"/>
  <c r="B28" i="18"/>
  <c r="C28" i="18"/>
  <c r="D28" i="18"/>
  <c r="E28" i="18"/>
  <c r="F28" i="18"/>
  <c r="G28" i="18"/>
  <c r="H28" i="18"/>
  <c r="I28" i="18"/>
  <c r="W28" i="18"/>
  <c r="K27" i="18"/>
  <c r="L27" i="18"/>
  <c r="M27" i="18"/>
  <c r="N27" i="18"/>
  <c r="O27" i="18"/>
  <c r="P27" i="18"/>
  <c r="Q27" i="18"/>
  <c r="R27" i="18"/>
  <c r="S27" i="18"/>
  <c r="T27" i="18"/>
  <c r="X27" i="18"/>
  <c r="B27" i="18"/>
  <c r="C27" i="18"/>
  <c r="D27" i="18"/>
  <c r="E27" i="18"/>
  <c r="F27" i="18"/>
  <c r="G27" i="18"/>
  <c r="H27" i="18"/>
  <c r="I27" i="18"/>
  <c r="W27" i="18"/>
  <c r="K26" i="18"/>
  <c r="L26" i="18"/>
  <c r="M26" i="18"/>
  <c r="N26" i="18"/>
  <c r="O26" i="18"/>
  <c r="P26" i="18"/>
  <c r="Q26" i="18"/>
  <c r="R26" i="18"/>
  <c r="S26" i="18"/>
  <c r="T26" i="18"/>
  <c r="X26" i="18"/>
  <c r="B26" i="18"/>
  <c r="C26" i="18"/>
  <c r="D26" i="18"/>
  <c r="E26" i="18"/>
  <c r="F26" i="18"/>
  <c r="G26" i="18"/>
  <c r="H26" i="18"/>
  <c r="I26" i="18"/>
  <c r="W26" i="18"/>
  <c r="K25" i="18"/>
  <c r="L25" i="18"/>
  <c r="M25" i="18"/>
  <c r="N25" i="18"/>
  <c r="O25" i="18"/>
  <c r="P25" i="18"/>
  <c r="Q25" i="18"/>
  <c r="R25" i="18"/>
  <c r="S25" i="18"/>
  <c r="T25" i="18"/>
  <c r="X25" i="18"/>
  <c r="B25" i="18"/>
  <c r="C25" i="18"/>
  <c r="D25" i="18"/>
  <c r="E25" i="18"/>
  <c r="F25" i="18"/>
  <c r="G25" i="18"/>
  <c r="H25" i="18"/>
  <c r="I25" i="18"/>
  <c r="W25" i="18"/>
  <c r="K24" i="18"/>
  <c r="L24" i="18"/>
  <c r="M24" i="18"/>
  <c r="N24" i="18"/>
  <c r="O24" i="18"/>
  <c r="P24" i="18"/>
  <c r="Q24" i="18"/>
  <c r="R24" i="18"/>
  <c r="S24" i="18"/>
  <c r="T24" i="18"/>
  <c r="X24" i="18"/>
  <c r="B24" i="18"/>
  <c r="C24" i="18"/>
  <c r="D24" i="18"/>
  <c r="E24" i="18"/>
  <c r="F24" i="18"/>
  <c r="G24" i="18"/>
  <c r="H24" i="18"/>
  <c r="I24" i="18"/>
  <c r="W24" i="18"/>
  <c r="K23" i="18"/>
  <c r="L23" i="18"/>
  <c r="M23" i="18"/>
  <c r="N23" i="18"/>
  <c r="O23" i="18"/>
  <c r="P23" i="18"/>
  <c r="Q23" i="18"/>
  <c r="R23" i="18"/>
  <c r="S23" i="18"/>
  <c r="T23" i="18"/>
  <c r="X23" i="18"/>
  <c r="B23" i="18"/>
  <c r="C23" i="18"/>
  <c r="D23" i="18"/>
  <c r="E23" i="18"/>
  <c r="F23" i="18"/>
  <c r="G23" i="18"/>
  <c r="H23" i="18"/>
  <c r="I23" i="18"/>
  <c r="W23" i="18"/>
  <c r="K22" i="18"/>
  <c r="L22" i="18"/>
  <c r="M22" i="18"/>
  <c r="N22" i="18"/>
  <c r="O22" i="18"/>
  <c r="P22" i="18"/>
  <c r="Q22" i="18"/>
  <c r="R22" i="18"/>
  <c r="S22" i="18"/>
  <c r="T22" i="18"/>
  <c r="X22" i="18"/>
  <c r="B22" i="18"/>
  <c r="C22" i="18"/>
  <c r="D22" i="18"/>
  <c r="E22" i="18"/>
  <c r="F22" i="18"/>
  <c r="G22" i="18"/>
  <c r="H22" i="18"/>
  <c r="I22" i="18"/>
  <c r="W22" i="18"/>
  <c r="K21" i="18"/>
  <c r="L21" i="18"/>
  <c r="M21" i="18"/>
  <c r="N21" i="18"/>
  <c r="O21" i="18"/>
  <c r="P21" i="18"/>
  <c r="Q21" i="18"/>
  <c r="R21" i="18"/>
  <c r="S21" i="18"/>
  <c r="T21" i="18"/>
  <c r="X21" i="18"/>
  <c r="B21" i="18"/>
  <c r="C21" i="18"/>
  <c r="D21" i="18"/>
  <c r="E21" i="18"/>
  <c r="F21" i="18"/>
  <c r="G21" i="18"/>
  <c r="H21" i="18"/>
  <c r="I21" i="18"/>
  <c r="W21" i="18"/>
  <c r="K20" i="18"/>
  <c r="L20" i="18"/>
  <c r="M20" i="18"/>
  <c r="N20" i="18"/>
  <c r="O20" i="18"/>
  <c r="P20" i="18"/>
  <c r="Q20" i="18"/>
  <c r="R20" i="18"/>
  <c r="S20" i="18"/>
  <c r="T20" i="18"/>
  <c r="X20" i="18"/>
  <c r="B20" i="18"/>
  <c r="C20" i="18"/>
  <c r="D20" i="18"/>
  <c r="E20" i="18"/>
  <c r="F20" i="18"/>
  <c r="G20" i="18"/>
  <c r="H20" i="18"/>
  <c r="I20" i="18"/>
  <c r="W20" i="18"/>
  <c r="K19" i="18"/>
  <c r="L19" i="18"/>
  <c r="M19" i="18"/>
  <c r="N19" i="18"/>
  <c r="O19" i="18"/>
  <c r="P19" i="18"/>
  <c r="Q19" i="18"/>
  <c r="R19" i="18"/>
  <c r="S19" i="18"/>
  <c r="T19" i="18"/>
  <c r="X19" i="18"/>
  <c r="B19" i="18"/>
  <c r="C19" i="18"/>
  <c r="D19" i="18"/>
  <c r="E19" i="18"/>
  <c r="F19" i="18"/>
  <c r="G19" i="18"/>
  <c r="H19" i="18"/>
  <c r="I19" i="18"/>
  <c r="W19" i="18"/>
  <c r="K18" i="18"/>
  <c r="L18" i="18"/>
  <c r="M18" i="18"/>
  <c r="N18" i="18"/>
  <c r="O18" i="18"/>
  <c r="P18" i="18"/>
  <c r="Q18" i="18"/>
  <c r="R18" i="18"/>
  <c r="S18" i="18"/>
  <c r="T18" i="18"/>
  <c r="X18" i="18"/>
  <c r="B18" i="18"/>
  <c r="C18" i="18"/>
  <c r="D18" i="18"/>
  <c r="E18" i="18"/>
  <c r="F18" i="18"/>
  <c r="G18" i="18"/>
  <c r="H18" i="18"/>
  <c r="I18" i="18"/>
  <c r="W18" i="18"/>
  <c r="K17" i="18"/>
  <c r="L17" i="18"/>
  <c r="M17" i="18"/>
  <c r="N17" i="18"/>
  <c r="O17" i="18"/>
  <c r="P17" i="18"/>
  <c r="Q17" i="18"/>
  <c r="R17" i="18"/>
  <c r="S17" i="18"/>
  <c r="T17" i="18"/>
  <c r="X17" i="18"/>
  <c r="B17" i="18"/>
  <c r="C17" i="18"/>
  <c r="D17" i="18"/>
  <c r="E17" i="18"/>
  <c r="F17" i="18"/>
  <c r="G17" i="18"/>
  <c r="H17" i="18"/>
  <c r="I17" i="18"/>
  <c r="W17" i="18"/>
  <c r="K16" i="18"/>
  <c r="L16" i="18"/>
  <c r="M16" i="18"/>
  <c r="N16" i="18"/>
  <c r="O16" i="18"/>
  <c r="P16" i="18"/>
  <c r="Q16" i="18"/>
  <c r="R16" i="18"/>
  <c r="S16" i="18"/>
  <c r="T16" i="18"/>
  <c r="X16" i="18"/>
  <c r="Z16" i="18"/>
  <c r="B16" i="18"/>
  <c r="C16" i="18"/>
  <c r="D16" i="18"/>
  <c r="E16" i="18"/>
  <c r="F16" i="18"/>
  <c r="G16" i="18"/>
  <c r="H16" i="18"/>
  <c r="I16" i="18"/>
  <c r="W16" i="18"/>
  <c r="K15" i="18"/>
  <c r="L15" i="18"/>
  <c r="M15" i="18"/>
  <c r="N15" i="18"/>
  <c r="O15" i="18"/>
  <c r="P15" i="18"/>
  <c r="Q15" i="18"/>
  <c r="R15" i="18"/>
  <c r="S15" i="18"/>
  <c r="T15" i="18"/>
  <c r="X15" i="18"/>
  <c r="B15" i="18"/>
  <c r="C15" i="18"/>
  <c r="D15" i="18"/>
  <c r="E15" i="18"/>
  <c r="F15" i="18"/>
  <c r="G15" i="18"/>
  <c r="H15" i="18"/>
  <c r="I15" i="18"/>
  <c r="W15" i="18"/>
  <c r="K14" i="18"/>
  <c r="L14" i="18"/>
  <c r="M14" i="18"/>
  <c r="N14" i="18"/>
  <c r="O14" i="18"/>
  <c r="P14" i="18"/>
  <c r="Q14" i="18"/>
  <c r="R14" i="18"/>
  <c r="S14" i="18"/>
  <c r="T14" i="18"/>
  <c r="X14" i="18"/>
  <c r="B14" i="18"/>
  <c r="C14" i="18"/>
  <c r="D14" i="18"/>
  <c r="E14" i="18"/>
  <c r="F14" i="18"/>
  <c r="G14" i="18"/>
  <c r="H14" i="18"/>
  <c r="I14" i="18"/>
  <c r="W14" i="18"/>
  <c r="AA15" i="15"/>
  <c r="K13" i="18" s="1"/>
  <c r="AC15" i="15"/>
  <c r="L13" i="18" s="1"/>
  <c r="AD15" i="15"/>
  <c r="M13" i="18"/>
  <c r="AE15" i="15"/>
  <c r="AJ15" i="15"/>
  <c r="AK15" i="15"/>
  <c r="AF15" i="15"/>
  <c r="AH15" i="15"/>
  <c r="AI15" i="15"/>
  <c r="AG15" i="15"/>
  <c r="Q13" i="18" s="1"/>
  <c r="AL15" i="15"/>
  <c r="AM15" i="15"/>
  <c r="S13" i="18" s="1"/>
  <c r="AB15" i="15"/>
  <c r="T13" i="18" s="1"/>
  <c r="AO15" i="15"/>
  <c r="X13" i="18" s="1"/>
  <c r="L15" i="15"/>
  <c r="B13" i="18" s="1"/>
  <c r="M15" i="15"/>
  <c r="N15" i="15"/>
  <c r="O15" i="15"/>
  <c r="D13" i="18" s="1"/>
  <c r="U15" i="15"/>
  <c r="E13" i="18" s="1"/>
  <c r="V15" i="15"/>
  <c r="F13" i="18" s="1"/>
  <c r="Q15" i="15"/>
  <c r="G13" i="18" s="1"/>
  <c r="P15" i="15"/>
  <c r="H13" i="18" s="1"/>
  <c r="R15" i="15"/>
  <c r="S15" i="15"/>
  <c r="X15" i="15"/>
  <c r="W13" i="18" s="1"/>
  <c r="Y15" i="15"/>
  <c r="K12" i="18"/>
  <c r="L12" i="18"/>
  <c r="M12" i="18"/>
  <c r="N12" i="18"/>
  <c r="O12" i="18"/>
  <c r="P12" i="18"/>
  <c r="Q12" i="18"/>
  <c r="R12" i="18"/>
  <c r="S12" i="18"/>
  <c r="T12" i="18"/>
  <c r="X12" i="18"/>
  <c r="B12" i="18"/>
  <c r="C12" i="18"/>
  <c r="D12" i="18"/>
  <c r="E12" i="18"/>
  <c r="F12" i="18"/>
  <c r="G12" i="18"/>
  <c r="H12" i="18"/>
  <c r="I12" i="18"/>
  <c r="W12" i="18"/>
  <c r="K11" i="18"/>
  <c r="L11" i="18"/>
  <c r="M11" i="18"/>
  <c r="N11" i="18"/>
  <c r="O11" i="18"/>
  <c r="P11" i="18"/>
  <c r="Q11" i="18"/>
  <c r="R11" i="18"/>
  <c r="S11" i="18"/>
  <c r="T11" i="18"/>
  <c r="X11" i="18"/>
  <c r="B11" i="18"/>
  <c r="C11" i="18"/>
  <c r="D11" i="18"/>
  <c r="E11" i="18"/>
  <c r="F11" i="18"/>
  <c r="G11" i="18"/>
  <c r="H11" i="18"/>
  <c r="I11" i="18"/>
  <c r="W11" i="18"/>
  <c r="K10" i="18"/>
  <c r="L10" i="18"/>
  <c r="M10" i="18"/>
  <c r="N10" i="18"/>
  <c r="O10" i="18"/>
  <c r="P10" i="18"/>
  <c r="Q10" i="18"/>
  <c r="R10" i="18"/>
  <c r="S10" i="18"/>
  <c r="T10" i="18"/>
  <c r="X10" i="18"/>
  <c r="B10" i="18"/>
  <c r="C10" i="18"/>
  <c r="D10" i="18"/>
  <c r="Y10" i="18" s="1"/>
  <c r="E10" i="18"/>
  <c r="F10" i="18"/>
  <c r="G10" i="18"/>
  <c r="H10" i="18"/>
  <c r="I10" i="18"/>
  <c r="W10" i="18"/>
  <c r="K9" i="18"/>
  <c r="L9" i="18"/>
  <c r="M9" i="18"/>
  <c r="N9" i="18"/>
  <c r="O9" i="18"/>
  <c r="P9" i="18"/>
  <c r="Q9" i="18"/>
  <c r="R9" i="18"/>
  <c r="S9" i="18"/>
  <c r="T9" i="18"/>
  <c r="X9" i="18"/>
  <c r="B9" i="18"/>
  <c r="C9" i="18"/>
  <c r="D9" i="18"/>
  <c r="E9" i="18"/>
  <c r="F9" i="18"/>
  <c r="G9" i="18"/>
  <c r="H9" i="18"/>
  <c r="I9" i="18"/>
  <c r="W9" i="18"/>
  <c r="K8" i="18"/>
  <c r="L8" i="18"/>
  <c r="M8" i="18"/>
  <c r="N8" i="18"/>
  <c r="O8" i="18"/>
  <c r="P8" i="18"/>
  <c r="Q8" i="18"/>
  <c r="R8" i="18"/>
  <c r="S8" i="18"/>
  <c r="T8" i="18"/>
  <c r="X8" i="18"/>
  <c r="B8" i="18"/>
  <c r="C8" i="18"/>
  <c r="D8" i="18"/>
  <c r="E8" i="18"/>
  <c r="F8" i="18"/>
  <c r="G8" i="18"/>
  <c r="H8" i="18"/>
  <c r="I8" i="18"/>
  <c r="W8" i="18"/>
  <c r="K6" i="18"/>
  <c r="L6" i="18"/>
  <c r="M6" i="18"/>
  <c r="N6" i="18"/>
  <c r="O6" i="18"/>
  <c r="P6" i="18"/>
  <c r="Q6" i="18"/>
  <c r="R6" i="18"/>
  <c r="S6" i="18"/>
  <c r="T6" i="18"/>
  <c r="X6" i="18"/>
  <c r="B6" i="18"/>
  <c r="C6" i="18"/>
  <c r="D6" i="18"/>
  <c r="E6" i="18"/>
  <c r="F6" i="18"/>
  <c r="G6" i="18"/>
  <c r="H6" i="18"/>
  <c r="I6" i="18"/>
  <c r="W6" i="18"/>
  <c r="K5" i="18"/>
  <c r="L5" i="18"/>
  <c r="M5" i="18"/>
  <c r="N5" i="18"/>
  <c r="O5" i="18"/>
  <c r="P5" i="18"/>
  <c r="Q5" i="18"/>
  <c r="R5" i="18"/>
  <c r="S5" i="18"/>
  <c r="T5" i="18"/>
  <c r="X5" i="18"/>
  <c r="B5" i="18"/>
  <c r="C5" i="18"/>
  <c r="D5" i="18"/>
  <c r="E5" i="18"/>
  <c r="F5" i="18"/>
  <c r="G5" i="18"/>
  <c r="H5" i="18"/>
  <c r="I5" i="18"/>
  <c r="W5" i="18"/>
  <c r="K4" i="18"/>
  <c r="L4" i="18"/>
  <c r="M4" i="18"/>
  <c r="N4" i="18"/>
  <c r="O4" i="18"/>
  <c r="P4" i="18"/>
  <c r="Q4" i="18"/>
  <c r="R4" i="18"/>
  <c r="S4" i="18"/>
  <c r="T4" i="18"/>
  <c r="X4" i="18"/>
  <c r="B4" i="18"/>
  <c r="C4" i="18"/>
  <c r="D4" i="18"/>
  <c r="E4" i="18"/>
  <c r="F4" i="18"/>
  <c r="G4" i="18"/>
  <c r="H4" i="18"/>
  <c r="I4" i="18"/>
  <c r="W4" i="18"/>
  <c r="R3" i="18"/>
  <c r="P3" i="18"/>
  <c r="K3" i="18"/>
  <c r="L3" i="18"/>
  <c r="M3" i="18"/>
  <c r="N3" i="18"/>
  <c r="O3" i="18"/>
  <c r="Q3" i="18"/>
  <c r="S3" i="18"/>
  <c r="T3" i="18"/>
  <c r="X3" i="18"/>
  <c r="B3" i="18"/>
  <c r="C3" i="18"/>
  <c r="D3" i="18"/>
  <c r="E3" i="18"/>
  <c r="F3" i="18"/>
  <c r="G3" i="18"/>
  <c r="H3" i="18"/>
  <c r="I3" i="18"/>
  <c r="W3" i="18"/>
  <c r="A15" i="10"/>
  <c r="A1" i="9"/>
  <c r="A1" i="4"/>
  <c r="A1" i="10"/>
  <c r="N2" i="10" s="1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4" i="10"/>
  <c r="A13" i="10"/>
  <c r="A12" i="10"/>
  <c r="A11" i="10"/>
  <c r="A10" i="10"/>
  <c r="A9" i="10"/>
  <c r="A8" i="10"/>
  <c r="A7" i="10"/>
  <c r="A6" i="10"/>
  <c r="A5" i="10"/>
  <c r="A4" i="10"/>
  <c r="A3" i="10"/>
  <c r="D88" i="10"/>
  <c r="D85" i="9" s="1"/>
  <c r="H88" i="10"/>
  <c r="H85" i="9" s="1"/>
  <c r="X85" i="9" s="1"/>
  <c r="I88" i="10"/>
  <c r="I85" i="9" s="1"/>
  <c r="B87" i="10"/>
  <c r="C87" i="10"/>
  <c r="C84" i="9" s="1"/>
  <c r="D87" i="10"/>
  <c r="D84" i="9" s="1"/>
  <c r="E87" i="10"/>
  <c r="E84" i="9" s="1"/>
  <c r="F87" i="10"/>
  <c r="H87" i="10"/>
  <c r="I87" i="10"/>
  <c r="J87" i="10"/>
  <c r="J84" i="9" s="1"/>
  <c r="K87" i="10"/>
  <c r="K84" i="9" s="1"/>
  <c r="L87" i="10"/>
  <c r="L84" i="9" s="1"/>
  <c r="I84" i="9"/>
  <c r="B86" i="10"/>
  <c r="B79" i="4" s="1"/>
  <c r="C86" i="10"/>
  <c r="C83" i="9" s="1"/>
  <c r="D86" i="10"/>
  <c r="D83" i="9" s="1"/>
  <c r="T83" i="9" s="1"/>
  <c r="E86" i="10"/>
  <c r="F86" i="10"/>
  <c r="F79" i="4" s="1"/>
  <c r="H86" i="10"/>
  <c r="I86" i="10"/>
  <c r="I83" i="9" s="1"/>
  <c r="Y83" i="9" s="1"/>
  <c r="J86" i="10"/>
  <c r="J83" i="9" s="1"/>
  <c r="K86" i="10"/>
  <c r="L86" i="10"/>
  <c r="L83" i="9" s="1"/>
  <c r="F83" i="9"/>
  <c r="V83" i="9" s="1"/>
  <c r="E83" i="9"/>
  <c r="B85" i="10"/>
  <c r="C85" i="10"/>
  <c r="D85" i="10"/>
  <c r="D82" i="9" s="1"/>
  <c r="E85" i="10"/>
  <c r="F85" i="10"/>
  <c r="H85" i="10"/>
  <c r="I85" i="10"/>
  <c r="I82" i="9" s="1"/>
  <c r="Y82" i="9" s="1"/>
  <c r="J85" i="10"/>
  <c r="K85" i="10"/>
  <c r="K82" i="9" s="1"/>
  <c r="L85" i="10"/>
  <c r="L82" i="9" s="1"/>
  <c r="J82" i="9"/>
  <c r="E82" i="9"/>
  <c r="C82" i="9"/>
  <c r="S82" i="9" s="1"/>
  <c r="B84" i="10"/>
  <c r="C84" i="10"/>
  <c r="C81" i="9" s="1"/>
  <c r="S81" i="9" s="1"/>
  <c r="D84" i="10"/>
  <c r="D81" i="9" s="1"/>
  <c r="E84" i="10"/>
  <c r="E81" i="9" s="1"/>
  <c r="U81" i="9" s="1"/>
  <c r="F84" i="10"/>
  <c r="F81" i="9" s="1"/>
  <c r="H84" i="10"/>
  <c r="I84" i="10"/>
  <c r="I81" i="9" s="1"/>
  <c r="J84" i="10"/>
  <c r="K84" i="10"/>
  <c r="K81" i="9" s="1"/>
  <c r="AA81" i="9" s="1"/>
  <c r="L84" i="10"/>
  <c r="L81" i="9" s="1"/>
  <c r="B83" i="10"/>
  <c r="C83" i="10"/>
  <c r="C76" i="4" s="1"/>
  <c r="D83" i="10"/>
  <c r="D80" i="9" s="1"/>
  <c r="E83" i="10"/>
  <c r="F83" i="10"/>
  <c r="H83" i="10"/>
  <c r="I83" i="10"/>
  <c r="I80" i="9" s="1"/>
  <c r="Y80" i="9" s="1"/>
  <c r="J83" i="10"/>
  <c r="K83" i="10"/>
  <c r="K80" i="9" s="1"/>
  <c r="L83" i="10"/>
  <c r="L80" i="9" s="1"/>
  <c r="F80" i="9"/>
  <c r="V80" i="9" s="1"/>
  <c r="B82" i="10"/>
  <c r="B75" i="4" s="1"/>
  <c r="C82" i="10"/>
  <c r="C79" i="9" s="1"/>
  <c r="S79" i="9" s="1"/>
  <c r="D82" i="10"/>
  <c r="D79" i="9" s="1"/>
  <c r="E82" i="10"/>
  <c r="F82" i="10"/>
  <c r="F79" i="9" s="1"/>
  <c r="V79" i="9" s="1"/>
  <c r="H82" i="10"/>
  <c r="I82" i="10"/>
  <c r="J82" i="10"/>
  <c r="J79" i="9" s="1"/>
  <c r="K82" i="10"/>
  <c r="L82" i="10"/>
  <c r="L79" i="9" s="1"/>
  <c r="E79" i="9"/>
  <c r="B81" i="10"/>
  <c r="B78" i="9" s="1"/>
  <c r="C81" i="10"/>
  <c r="D81" i="10"/>
  <c r="E81" i="10"/>
  <c r="E78" i="9" s="1"/>
  <c r="F81" i="10"/>
  <c r="F78" i="9" s="1"/>
  <c r="H81" i="10"/>
  <c r="I81" i="10"/>
  <c r="I78" i="9" s="1"/>
  <c r="J81" i="10"/>
  <c r="J78" i="9" s="1"/>
  <c r="K81" i="10"/>
  <c r="K74" i="4" s="1"/>
  <c r="L81" i="10"/>
  <c r="L78" i="9" s="1"/>
  <c r="K78" i="9"/>
  <c r="AA78" i="9" s="1"/>
  <c r="C78" i="9"/>
  <c r="B80" i="10"/>
  <c r="C80" i="10"/>
  <c r="D80" i="10"/>
  <c r="D77" i="9" s="1"/>
  <c r="E80" i="10"/>
  <c r="F80" i="10"/>
  <c r="F77" i="9" s="1"/>
  <c r="V77" i="9" s="1"/>
  <c r="H80" i="10"/>
  <c r="I80" i="10"/>
  <c r="J80" i="10"/>
  <c r="J77" i="9" s="1"/>
  <c r="K80" i="10"/>
  <c r="K77" i="9" s="1"/>
  <c r="AA77" i="9" s="1"/>
  <c r="L80" i="10"/>
  <c r="L77" i="9" s="1"/>
  <c r="E77" i="9"/>
  <c r="C77" i="9"/>
  <c r="S77" i="9" s="1"/>
  <c r="B79" i="10"/>
  <c r="C79" i="10"/>
  <c r="C76" i="9" s="1"/>
  <c r="S76" i="9" s="1"/>
  <c r="D79" i="10"/>
  <c r="D76" i="9" s="1"/>
  <c r="E79" i="10"/>
  <c r="E76" i="9" s="1"/>
  <c r="U76" i="9" s="1"/>
  <c r="F79" i="10"/>
  <c r="F76" i="9" s="1"/>
  <c r="H79" i="10"/>
  <c r="I79" i="10"/>
  <c r="I76" i="9" s="1"/>
  <c r="J79" i="10"/>
  <c r="J76" i="9" s="1"/>
  <c r="K79" i="10"/>
  <c r="L79" i="10"/>
  <c r="L76" i="9" s="1"/>
  <c r="AB76" i="9" s="1"/>
  <c r="K76" i="9"/>
  <c r="B78" i="10"/>
  <c r="B72" i="4" s="1"/>
  <c r="C78" i="10"/>
  <c r="D78" i="10"/>
  <c r="D75" i="9" s="1"/>
  <c r="E78" i="10"/>
  <c r="E75" i="9" s="1"/>
  <c r="U75" i="9" s="1"/>
  <c r="F78" i="10"/>
  <c r="F75" i="9" s="1"/>
  <c r="H78" i="10"/>
  <c r="H72" i="4" s="1"/>
  <c r="I78" i="10"/>
  <c r="I75" i="9" s="1"/>
  <c r="J78" i="10"/>
  <c r="J75" i="9" s="1"/>
  <c r="K78" i="10"/>
  <c r="L78" i="10"/>
  <c r="L75" i="9" s="1"/>
  <c r="C75" i="9"/>
  <c r="S75" i="9" s="1"/>
  <c r="B77" i="10"/>
  <c r="B74" i="9" s="1"/>
  <c r="C77" i="10"/>
  <c r="D77" i="10"/>
  <c r="D74" i="9" s="1"/>
  <c r="E77" i="10"/>
  <c r="E74" i="9" s="1"/>
  <c r="F77" i="10"/>
  <c r="F74" i="9" s="1"/>
  <c r="H77" i="10"/>
  <c r="I77" i="10"/>
  <c r="I74" i="9" s="1"/>
  <c r="J77" i="10"/>
  <c r="J74" i="9" s="1"/>
  <c r="K77" i="10"/>
  <c r="L77" i="10"/>
  <c r="K74" i="9"/>
  <c r="B76" i="10"/>
  <c r="C76" i="10"/>
  <c r="C73" i="9" s="1"/>
  <c r="D76" i="10"/>
  <c r="D73" i="9" s="1"/>
  <c r="E76" i="10"/>
  <c r="E70" i="4" s="1"/>
  <c r="F76" i="10"/>
  <c r="F73" i="9" s="1"/>
  <c r="H76" i="10"/>
  <c r="I76" i="10"/>
  <c r="I73" i="9" s="1"/>
  <c r="Y73" i="9" s="1"/>
  <c r="J76" i="10"/>
  <c r="J73" i="9" s="1"/>
  <c r="K76" i="10"/>
  <c r="K73" i="9" s="1"/>
  <c r="L76" i="10"/>
  <c r="L73" i="9" s="1"/>
  <c r="E73" i="9"/>
  <c r="B75" i="10"/>
  <c r="C75" i="10"/>
  <c r="D75" i="10"/>
  <c r="D72" i="9" s="1"/>
  <c r="E75" i="10"/>
  <c r="F75" i="10"/>
  <c r="F72" i="9" s="1"/>
  <c r="H75" i="10"/>
  <c r="I75" i="10"/>
  <c r="I72" i="9" s="1"/>
  <c r="J75" i="10"/>
  <c r="J72" i="9" s="1"/>
  <c r="K75" i="10"/>
  <c r="L75" i="10"/>
  <c r="L72" i="9" s="1"/>
  <c r="AB72" i="9" s="1"/>
  <c r="K72" i="9"/>
  <c r="E72" i="9"/>
  <c r="B74" i="10"/>
  <c r="C74" i="10"/>
  <c r="C71" i="9" s="1"/>
  <c r="D74" i="10"/>
  <c r="D71" i="9" s="1"/>
  <c r="E74" i="10"/>
  <c r="E71" i="9" s="1"/>
  <c r="F74" i="10"/>
  <c r="H74" i="10"/>
  <c r="I74" i="10"/>
  <c r="J74" i="10"/>
  <c r="K74" i="10"/>
  <c r="K71" i="9" s="1"/>
  <c r="L74" i="10"/>
  <c r="L71" i="9" s="1"/>
  <c r="I71" i="9"/>
  <c r="Y71" i="9" s="1"/>
  <c r="B73" i="10"/>
  <c r="B70" i="9" s="1"/>
  <c r="C73" i="10"/>
  <c r="C70" i="9" s="1"/>
  <c r="S70" i="9" s="1"/>
  <c r="D73" i="10"/>
  <c r="D70" i="9" s="1"/>
  <c r="E73" i="10"/>
  <c r="F73" i="10"/>
  <c r="F70" i="9" s="1"/>
  <c r="H73" i="10"/>
  <c r="I73" i="10"/>
  <c r="I70" i="9" s="1"/>
  <c r="J73" i="10"/>
  <c r="J70" i="9" s="1"/>
  <c r="K73" i="10"/>
  <c r="L73" i="10"/>
  <c r="L70" i="9" s="1"/>
  <c r="AB70" i="9" s="1"/>
  <c r="K70" i="9"/>
  <c r="E70" i="9"/>
  <c r="B72" i="10"/>
  <c r="C72" i="10"/>
  <c r="D72" i="10"/>
  <c r="D69" i="9" s="1"/>
  <c r="E72" i="10"/>
  <c r="E69" i="9" s="1"/>
  <c r="F72" i="10"/>
  <c r="F69" i="9" s="1"/>
  <c r="H72" i="10"/>
  <c r="H66" i="4" s="1"/>
  <c r="I72" i="10"/>
  <c r="I69" i="9" s="1"/>
  <c r="J72" i="10"/>
  <c r="J69" i="9" s="1"/>
  <c r="K72" i="10"/>
  <c r="K69" i="9" s="1"/>
  <c r="L72" i="10"/>
  <c r="L69" i="9" s="1"/>
  <c r="C69" i="9"/>
  <c r="B71" i="10"/>
  <c r="C71" i="10"/>
  <c r="D71" i="10"/>
  <c r="D68" i="9" s="1"/>
  <c r="E71" i="10"/>
  <c r="F71" i="10"/>
  <c r="F68" i="9" s="1"/>
  <c r="H71" i="10"/>
  <c r="I71" i="10"/>
  <c r="I68" i="9" s="1"/>
  <c r="J71" i="10"/>
  <c r="J68" i="9" s="1"/>
  <c r="K71" i="10"/>
  <c r="L71" i="10"/>
  <c r="K68" i="9"/>
  <c r="E68" i="9"/>
  <c r="B70" i="10"/>
  <c r="C70" i="10"/>
  <c r="C67" i="9" s="1"/>
  <c r="D70" i="10"/>
  <c r="D67" i="9" s="1"/>
  <c r="E70" i="10"/>
  <c r="E67" i="9" s="1"/>
  <c r="F70" i="10"/>
  <c r="H70" i="10"/>
  <c r="I70" i="10"/>
  <c r="J70" i="10"/>
  <c r="J67" i="9" s="1"/>
  <c r="K70" i="10"/>
  <c r="K67" i="9" s="1"/>
  <c r="L70" i="10"/>
  <c r="L67" i="9" s="1"/>
  <c r="I67" i="9"/>
  <c r="Y67" i="9" s="1"/>
  <c r="B69" i="10"/>
  <c r="B66" i="9" s="1"/>
  <c r="C69" i="10"/>
  <c r="C66" i="9" s="1"/>
  <c r="S66" i="9" s="1"/>
  <c r="D69" i="10"/>
  <c r="D66" i="9" s="1"/>
  <c r="E69" i="10"/>
  <c r="E66" i="9" s="1"/>
  <c r="F69" i="10"/>
  <c r="F66" i="9" s="1"/>
  <c r="H69" i="10"/>
  <c r="I69" i="10"/>
  <c r="J69" i="10"/>
  <c r="J66" i="9" s="1"/>
  <c r="Z66" i="9" s="1"/>
  <c r="K69" i="10"/>
  <c r="K66" i="9" s="1"/>
  <c r="L69" i="10"/>
  <c r="L66" i="9" s="1"/>
  <c r="AB66" i="9" s="1"/>
  <c r="I66" i="9"/>
  <c r="B68" i="10"/>
  <c r="C68" i="10"/>
  <c r="D68" i="10"/>
  <c r="D65" i="9" s="1"/>
  <c r="E68" i="10"/>
  <c r="E65" i="9" s="1"/>
  <c r="F68" i="10"/>
  <c r="F65" i="9" s="1"/>
  <c r="V65" i="9" s="1"/>
  <c r="H68" i="10"/>
  <c r="I68" i="10"/>
  <c r="J68" i="10"/>
  <c r="J65" i="9" s="1"/>
  <c r="K68" i="10"/>
  <c r="K65" i="9" s="1"/>
  <c r="AA65" i="9" s="1"/>
  <c r="L68" i="10"/>
  <c r="L65" i="9" s="1"/>
  <c r="C65" i="9"/>
  <c r="B67" i="10"/>
  <c r="C67" i="10"/>
  <c r="D67" i="10"/>
  <c r="D64" i="9" s="1"/>
  <c r="E67" i="10"/>
  <c r="F67" i="10"/>
  <c r="F64" i="9" s="1"/>
  <c r="H67" i="10"/>
  <c r="I67" i="10"/>
  <c r="I64" i="9" s="1"/>
  <c r="J67" i="10"/>
  <c r="J64" i="9" s="1"/>
  <c r="K67" i="10"/>
  <c r="L67" i="10"/>
  <c r="K64" i="9"/>
  <c r="E64" i="9"/>
  <c r="B66" i="10"/>
  <c r="C66" i="10"/>
  <c r="C63" i="9" s="1"/>
  <c r="D66" i="10"/>
  <c r="D63" i="9" s="1"/>
  <c r="T63" i="9" s="1"/>
  <c r="E66" i="10"/>
  <c r="E63" i="9" s="1"/>
  <c r="F66" i="10"/>
  <c r="F63" i="9" s="1"/>
  <c r="V63" i="9" s="1"/>
  <c r="H66" i="10"/>
  <c r="I66" i="10"/>
  <c r="J66" i="10"/>
  <c r="J63" i="9" s="1"/>
  <c r="K66" i="10"/>
  <c r="K63" i="9" s="1"/>
  <c r="L66" i="10"/>
  <c r="L63" i="9" s="1"/>
  <c r="I63" i="9"/>
  <c r="B65" i="10"/>
  <c r="B62" i="9" s="1"/>
  <c r="C65" i="10"/>
  <c r="D65" i="10"/>
  <c r="D62" i="9" s="1"/>
  <c r="E65" i="10"/>
  <c r="E62" i="9" s="1"/>
  <c r="F65" i="10"/>
  <c r="F62" i="9" s="1"/>
  <c r="H65" i="10"/>
  <c r="I65" i="10"/>
  <c r="J65" i="10"/>
  <c r="J62" i="9" s="1"/>
  <c r="Z62" i="9" s="1"/>
  <c r="K65" i="10"/>
  <c r="K62" i="9" s="1"/>
  <c r="L65" i="10"/>
  <c r="I62" i="9"/>
  <c r="B64" i="10"/>
  <c r="C64" i="10"/>
  <c r="D64" i="10"/>
  <c r="D61" i="9" s="1"/>
  <c r="E64" i="10"/>
  <c r="E61" i="9" s="1"/>
  <c r="F64" i="10"/>
  <c r="F61" i="9" s="1"/>
  <c r="H64" i="10"/>
  <c r="I64" i="10"/>
  <c r="J64" i="10"/>
  <c r="J61" i="9" s="1"/>
  <c r="K64" i="10"/>
  <c r="K61" i="9" s="1"/>
  <c r="AA61" i="9" s="1"/>
  <c r="L64" i="10"/>
  <c r="L61" i="9" s="1"/>
  <c r="C61" i="9"/>
  <c r="B63" i="10"/>
  <c r="C63" i="10"/>
  <c r="C60" i="9" s="1"/>
  <c r="S60" i="9" s="1"/>
  <c r="D63" i="10"/>
  <c r="D60" i="9" s="1"/>
  <c r="E63" i="10"/>
  <c r="F63" i="10"/>
  <c r="F60" i="9" s="1"/>
  <c r="H63" i="10"/>
  <c r="H57" i="4" s="1"/>
  <c r="I63" i="10"/>
  <c r="I60" i="9" s="1"/>
  <c r="J63" i="10"/>
  <c r="J60" i="9" s="1"/>
  <c r="K63" i="10"/>
  <c r="L63" i="10"/>
  <c r="K60" i="9"/>
  <c r="E60" i="9"/>
  <c r="B62" i="10"/>
  <c r="C62" i="10"/>
  <c r="C59" i="9" s="1"/>
  <c r="D62" i="10"/>
  <c r="D59" i="9" s="1"/>
  <c r="T59" i="9" s="1"/>
  <c r="E62" i="10"/>
  <c r="E59" i="9" s="1"/>
  <c r="F62" i="10"/>
  <c r="H62" i="10"/>
  <c r="I62" i="10"/>
  <c r="J62" i="10"/>
  <c r="K62" i="10"/>
  <c r="K59" i="9" s="1"/>
  <c r="L62" i="10"/>
  <c r="L59" i="9" s="1"/>
  <c r="I59" i="9"/>
  <c r="Y59" i="9" s="1"/>
  <c r="B61" i="10"/>
  <c r="C61" i="10"/>
  <c r="D61" i="10"/>
  <c r="D58" i="9" s="1"/>
  <c r="E61" i="10"/>
  <c r="E58" i="9" s="1"/>
  <c r="F61" i="10"/>
  <c r="F58" i="9" s="1"/>
  <c r="H61" i="10"/>
  <c r="I61" i="10"/>
  <c r="J61" i="10"/>
  <c r="J58" i="9" s="1"/>
  <c r="Z58" i="9" s="1"/>
  <c r="K61" i="10"/>
  <c r="K58" i="9" s="1"/>
  <c r="L61" i="10"/>
  <c r="I58" i="9"/>
  <c r="B60" i="10"/>
  <c r="C60" i="10"/>
  <c r="C57" i="9" s="1"/>
  <c r="S57" i="9" s="1"/>
  <c r="D60" i="10"/>
  <c r="E60" i="10"/>
  <c r="F60" i="10"/>
  <c r="F57" i="9" s="1"/>
  <c r="V57" i="9" s="1"/>
  <c r="H60" i="10"/>
  <c r="I60" i="10"/>
  <c r="J60" i="10"/>
  <c r="J57" i="9" s="1"/>
  <c r="K60" i="10"/>
  <c r="K57" i="9" s="1"/>
  <c r="AA57" i="9" s="1"/>
  <c r="L60" i="10"/>
  <c r="L57" i="9" s="1"/>
  <c r="D57" i="9"/>
  <c r="B59" i="10"/>
  <c r="C59" i="10"/>
  <c r="C56" i="9" s="1"/>
  <c r="S56" i="9" s="1"/>
  <c r="D59" i="10"/>
  <c r="D56" i="9" s="1"/>
  <c r="E59" i="10"/>
  <c r="F59" i="10"/>
  <c r="F56" i="9" s="1"/>
  <c r="H59" i="10"/>
  <c r="I59" i="10"/>
  <c r="I56" i="9" s="1"/>
  <c r="J59" i="10"/>
  <c r="J56" i="9" s="1"/>
  <c r="K59" i="10"/>
  <c r="L59" i="10"/>
  <c r="L56" i="9" s="1"/>
  <c r="H56" i="9"/>
  <c r="E56" i="9"/>
  <c r="B58" i="10"/>
  <c r="C58" i="10"/>
  <c r="C52" i="4" s="1"/>
  <c r="D58" i="10"/>
  <c r="D55" i="9" s="1"/>
  <c r="T55" i="9" s="1"/>
  <c r="E58" i="10"/>
  <c r="E55" i="9" s="1"/>
  <c r="F58" i="10"/>
  <c r="F55" i="9" s="1"/>
  <c r="H58" i="10"/>
  <c r="I58" i="10"/>
  <c r="J58" i="10"/>
  <c r="J52" i="4" s="1"/>
  <c r="K58" i="10"/>
  <c r="K55" i="9" s="1"/>
  <c r="L58" i="10"/>
  <c r="H55" i="9"/>
  <c r="B55" i="9"/>
  <c r="B57" i="10"/>
  <c r="B54" i="9" s="1"/>
  <c r="C57" i="10"/>
  <c r="C51" i="4" s="1"/>
  <c r="D57" i="10"/>
  <c r="E57" i="10"/>
  <c r="F57" i="10"/>
  <c r="F54" i="9" s="1"/>
  <c r="V54" i="9" s="1"/>
  <c r="H57" i="10"/>
  <c r="H54" i="9" s="1"/>
  <c r="I57" i="10"/>
  <c r="J57" i="10"/>
  <c r="J54" i="9" s="1"/>
  <c r="K57" i="10"/>
  <c r="L57" i="10"/>
  <c r="L54" i="9" s="1"/>
  <c r="AB54" i="9" s="1"/>
  <c r="K54" i="9"/>
  <c r="AA54" i="9" s="1"/>
  <c r="D54" i="9"/>
  <c r="B56" i="10"/>
  <c r="C56" i="10"/>
  <c r="C53" i="9" s="1"/>
  <c r="D56" i="10"/>
  <c r="D53" i="9" s="1"/>
  <c r="E56" i="10"/>
  <c r="E53" i="9" s="1"/>
  <c r="F56" i="10"/>
  <c r="F50" i="4" s="1"/>
  <c r="H56" i="10"/>
  <c r="I56" i="10"/>
  <c r="I53" i="9" s="1"/>
  <c r="J56" i="10"/>
  <c r="K56" i="10"/>
  <c r="K53" i="9" s="1"/>
  <c r="L56" i="10"/>
  <c r="L53" i="9" s="1"/>
  <c r="J53" i="9"/>
  <c r="F53" i="9"/>
  <c r="B53" i="9"/>
  <c r="B55" i="10"/>
  <c r="B52" i="9" s="1"/>
  <c r="C55" i="10"/>
  <c r="D55" i="10"/>
  <c r="D52" i="9" s="1"/>
  <c r="E55" i="10"/>
  <c r="E52" i="9" s="1"/>
  <c r="F55" i="10"/>
  <c r="F52" i="9" s="1"/>
  <c r="H55" i="10"/>
  <c r="I55" i="10"/>
  <c r="J55" i="10"/>
  <c r="J52" i="9" s="1"/>
  <c r="Z52" i="9" s="1"/>
  <c r="K55" i="10"/>
  <c r="K52" i="9" s="1"/>
  <c r="L55" i="10"/>
  <c r="L52" i="9" s="1"/>
  <c r="H52" i="9"/>
  <c r="B54" i="10"/>
  <c r="C54" i="10"/>
  <c r="D54" i="10"/>
  <c r="E54" i="10"/>
  <c r="E51" i="9" s="1"/>
  <c r="F54" i="10"/>
  <c r="F51" i="9" s="1"/>
  <c r="H54" i="10"/>
  <c r="I54" i="10"/>
  <c r="J54" i="10"/>
  <c r="J51" i="9" s="1"/>
  <c r="K54" i="10"/>
  <c r="L54" i="10"/>
  <c r="L51" i="9" s="1"/>
  <c r="H51" i="9"/>
  <c r="B53" i="10"/>
  <c r="C53" i="10"/>
  <c r="C50" i="9" s="1"/>
  <c r="D53" i="10"/>
  <c r="E53" i="10"/>
  <c r="E50" i="9" s="1"/>
  <c r="F53" i="10"/>
  <c r="F50" i="9" s="1"/>
  <c r="H53" i="10"/>
  <c r="I53" i="10"/>
  <c r="J53" i="10"/>
  <c r="J50" i="9" s="1"/>
  <c r="Z50" i="9" s="1"/>
  <c r="K53" i="10"/>
  <c r="K50" i="9" s="1"/>
  <c r="AA50" i="9" s="1"/>
  <c r="L53" i="10"/>
  <c r="L50" i="9" s="1"/>
  <c r="H50" i="9"/>
  <c r="D50" i="9"/>
  <c r="B52" i="10"/>
  <c r="C52" i="10"/>
  <c r="C49" i="9" s="1"/>
  <c r="D52" i="10"/>
  <c r="D49" i="9" s="1"/>
  <c r="E52" i="10"/>
  <c r="E49" i="9" s="1"/>
  <c r="F52" i="10"/>
  <c r="H52" i="10"/>
  <c r="I52" i="10"/>
  <c r="J52" i="10"/>
  <c r="J49" i="9" s="1"/>
  <c r="K52" i="10"/>
  <c r="L52" i="10"/>
  <c r="L49" i="9" s="1"/>
  <c r="AB49" i="9" s="1"/>
  <c r="H49" i="9"/>
  <c r="F49" i="9"/>
  <c r="B51" i="10"/>
  <c r="B45" i="4" s="1"/>
  <c r="C51" i="10"/>
  <c r="D51" i="10"/>
  <c r="D45" i="4" s="1"/>
  <c r="E51" i="10"/>
  <c r="E48" i="9" s="1"/>
  <c r="F51" i="10"/>
  <c r="F48" i="9" s="1"/>
  <c r="H51" i="10"/>
  <c r="I51" i="10"/>
  <c r="I48" i="9" s="1"/>
  <c r="J51" i="10"/>
  <c r="J48" i="9" s="1"/>
  <c r="K51" i="10"/>
  <c r="K48" i="9" s="1"/>
  <c r="L51" i="10"/>
  <c r="L48" i="9" s="1"/>
  <c r="B50" i="10"/>
  <c r="C50" i="10"/>
  <c r="D50" i="10"/>
  <c r="D47" i="9" s="1"/>
  <c r="E50" i="10"/>
  <c r="E47" i="9" s="1"/>
  <c r="F50" i="10"/>
  <c r="F47" i="9" s="1"/>
  <c r="H50" i="10"/>
  <c r="H47" i="9" s="1"/>
  <c r="I50" i="10"/>
  <c r="J50" i="10"/>
  <c r="J47" i="9" s="1"/>
  <c r="K50" i="10"/>
  <c r="K47" i="9" s="1"/>
  <c r="L50" i="10"/>
  <c r="L47" i="9" s="1"/>
  <c r="B47" i="9"/>
  <c r="B49" i="10"/>
  <c r="B46" i="9" s="1"/>
  <c r="C49" i="10"/>
  <c r="D49" i="10"/>
  <c r="D46" i="9" s="1"/>
  <c r="T46" i="9" s="1"/>
  <c r="E49" i="10"/>
  <c r="E46" i="9" s="1"/>
  <c r="F49" i="10"/>
  <c r="H49" i="10"/>
  <c r="I49" i="10"/>
  <c r="J49" i="10"/>
  <c r="J46" i="9" s="1"/>
  <c r="K49" i="10"/>
  <c r="K46" i="9" s="1"/>
  <c r="AA46" i="9" s="1"/>
  <c r="L49" i="10"/>
  <c r="L46" i="9" s="1"/>
  <c r="H46" i="9"/>
  <c r="F46" i="9"/>
  <c r="B48" i="10"/>
  <c r="C48" i="10"/>
  <c r="C45" i="9" s="1"/>
  <c r="D48" i="10"/>
  <c r="E48" i="10"/>
  <c r="E45" i="9" s="1"/>
  <c r="U45" i="9" s="1"/>
  <c r="F48" i="10"/>
  <c r="F45" i="9" s="1"/>
  <c r="H48" i="10"/>
  <c r="I48" i="10"/>
  <c r="I45" i="9" s="1"/>
  <c r="J48" i="10"/>
  <c r="K48" i="10"/>
  <c r="K45" i="9" s="1"/>
  <c r="L48" i="10"/>
  <c r="L45" i="9" s="1"/>
  <c r="AB45" i="9" s="1"/>
  <c r="H45" i="9"/>
  <c r="X45" i="9" s="1"/>
  <c r="D45" i="9"/>
  <c r="B44" i="10"/>
  <c r="B44" i="9" s="1"/>
  <c r="R44" i="9" s="1"/>
  <c r="C44" i="10"/>
  <c r="D44" i="10"/>
  <c r="E44" i="10"/>
  <c r="E44" i="9" s="1"/>
  <c r="F44" i="10"/>
  <c r="F44" i="9" s="1"/>
  <c r="V44" i="9" s="1"/>
  <c r="H44" i="10"/>
  <c r="I44" i="10"/>
  <c r="J44" i="10"/>
  <c r="J44" i="9" s="1"/>
  <c r="K44" i="10"/>
  <c r="K44" i="9" s="1"/>
  <c r="L44" i="10"/>
  <c r="L44" i="9" s="1"/>
  <c r="H44" i="9"/>
  <c r="D43" i="9"/>
  <c r="E43" i="9"/>
  <c r="F43" i="9"/>
  <c r="I41" i="4"/>
  <c r="L43" i="9"/>
  <c r="J43" i="9"/>
  <c r="H43" i="9"/>
  <c r="B42" i="10"/>
  <c r="B42" i="9" s="1"/>
  <c r="C42" i="10"/>
  <c r="D42" i="10"/>
  <c r="E42" i="10"/>
  <c r="E42" i="9" s="1"/>
  <c r="F42" i="10"/>
  <c r="H42" i="10"/>
  <c r="H42" i="9" s="1"/>
  <c r="I42" i="10"/>
  <c r="J42" i="10"/>
  <c r="J42" i="9" s="1"/>
  <c r="K42" i="10"/>
  <c r="K40" i="4" s="1"/>
  <c r="L42" i="10"/>
  <c r="L42" i="9" s="1"/>
  <c r="K42" i="9"/>
  <c r="AA42" i="9" s="1"/>
  <c r="F42" i="9"/>
  <c r="C42" i="9"/>
  <c r="B41" i="10"/>
  <c r="C41" i="10"/>
  <c r="D41" i="10"/>
  <c r="E41" i="10"/>
  <c r="E41" i="9" s="1"/>
  <c r="F41" i="10"/>
  <c r="H41" i="10"/>
  <c r="I41" i="10"/>
  <c r="J41" i="10"/>
  <c r="J41" i="9" s="1"/>
  <c r="K41" i="10"/>
  <c r="K41" i="9" s="1"/>
  <c r="L41" i="10"/>
  <c r="I41" i="9"/>
  <c r="F41" i="9"/>
  <c r="D41" i="9"/>
  <c r="B41" i="9"/>
  <c r="B40" i="10"/>
  <c r="C40" i="10"/>
  <c r="C40" i="9" s="1"/>
  <c r="D40" i="10"/>
  <c r="D40" i="9" s="1"/>
  <c r="E40" i="10"/>
  <c r="E40" i="9" s="1"/>
  <c r="F40" i="10"/>
  <c r="F40" i="9" s="1"/>
  <c r="H40" i="10"/>
  <c r="H40" i="9" s="1"/>
  <c r="X40" i="9" s="1"/>
  <c r="I40" i="10"/>
  <c r="I40" i="9" s="1"/>
  <c r="J40" i="10"/>
  <c r="J40" i="9" s="1"/>
  <c r="K40" i="10"/>
  <c r="K40" i="9" s="1"/>
  <c r="L40" i="10"/>
  <c r="L40" i="9" s="1"/>
  <c r="AB40" i="9" s="1"/>
  <c r="B39" i="10"/>
  <c r="C39" i="10"/>
  <c r="C37" i="4" s="1"/>
  <c r="D39" i="10"/>
  <c r="D39" i="9" s="1"/>
  <c r="E39" i="10"/>
  <c r="F39" i="10"/>
  <c r="H39" i="10"/>
  <c r="I39" i="10"/>
  <c r="I39" i="9" s="1"/>
  <c r="J39" i="10"/>
  <c r="J39" i="9" s="1"/>
  <c r="K39" i="10"/>
  <c r="K39" i="9" s="1"/>
  <c r="L39" i="10"/>
  <c r="L39" i="9" s="1"/>
  <c r="AB39" i="9" s="1"/>
  <c r="F39" i="9"/>
  <c r="E39" i="9"/>
  <c r="B39" i="9"/>
  <c r="B38" i="10"/>
  <c r="B38" i="9" s="1"/>
  <c r="C38" i="10"/>
  <c r="C36" i="4" s="1"/>
  <c r="D38" i="10"/>
  <c r="E38" i="10"/>
  <c r="F38" i="10"/>
  <c r="F38" i="9" s="1"/>
  <c r="H38" i="10"/>
  <c r="H38" i="9" s="1"/>
  <c r="I38" i="10"/>
  <c r="J38" i="10"/>
  <c r="J38" i="9" s="1"/>
  <c r="K38" i="10"/>
  <c r="K38" i="9" s="1"/>
  <c r="L38" i="10"/>
  <c r="L38" i="9" s="1"/>
  <c r="D38" i="9"/>
  <c r="T38" i="9" s="1"/>
  <c r="B37" i="10"/>
  <c r="B35" i="4" s="1"/>
  <c r="C37" i="10"/>
  <c r="C37" i="9" s="1"/>
  <c r="S37" i="9" s="1"/>
  <c r="D37" i="10"/>
  <c r="D37" i="9" s="1"/>
  <c r="T37" i="9" s="1"/>
  <c r="E37" i="10"/>
  <c r="E37" i="9" s="1"/>
  <c r="F37" i="10"/>
  <c r="F37" i="9" s="1"/>
  <c r="H37" i="10"/>
  <c r="H37" i="9" s="1"/>
  <c r="X37" i="9" s="1"/>
  <c r="I37" i="10"/>
  <c r="I37" i="9" s="1"/>
  <c r="J37" i="10"/>
  <c r="K37" i="10"/>
  <c r="K37" i="9" s="1"/>
  <c r="L37" i="10"/>
  <c r="L37" i="9" s="1"/>
  <c r="B36" i="10"/>
  <c r="B34" i="4" s="1"/>
  <c r="C36" i="10"/>
  <c r="C36" i="9" s="1"/>
  <c r="S36" i="9" s="1"/>
  <c r="D36" i="10"/>
  <c r="E36" i="10"/>
  <c r="E36" i="9" s="1"/>
  <c r="F36" i="10"/>
  <c r="F36" i="9" s="1"/>
  <c r="H36" i="10"/>
  <c r="I36" i="10"/>
  <c r="I36" i="9" s="1"/>
  <c r="J36" i="10"/>
  <c r="K36" i="10"/>
  <c r="K36" i="9" s="1"/>
  <c r="L36" i="10"/>
  <c r="L36" i="9" s="1"/>
  <c r="J36" i="9"/>
  <c r="Z36" i="9" s="1"/>
  <c r="H36" i="9"/>
  <c r="B35" i="10"/>
  <c r="C35" i="10"/>
  <c r="D35" i="10"/>
  <c r="D33" i="4" s="1"/>
  <c r="E35" i="10"/>
  <c r="F35" i="10"/>
  <c r="H35" i="10"/>
  <c r="H33" i="4" s="1"/>
  <c r="I35" i="10"/>
  <c r="I35" i="9" s="1"/>
  <c r="J35" i="10"/>
  <c r="J35" i="9" s="1"/>
  <c r="K35" i="10"/>
  <c r="K35" i="9" s="1"/>
  <c r="L35" i="10"/>
  <c r="L35" i="9" s="1"/>
  <c r="E35" i="9"/>
  <c r="D35" i="9"/>
  <c r="T35" i="9" s="1"/>
  <c r="B35" i="9"/>
  <c r="B34" i="10"/>
  <c r="B34" i="9" s="1"/>
  <c r="C34" i="10"/>
  <c r="D34" i="10"/>
  <c r="E34" i="10"/>
  <c r="E34" i="9" s="1"/>
  <c r="F34" i="10"/>
  <c r="F32" i="4" s="1"/>
  <c r="H34" i="10"/>
  <c r="I34" i="10"/>
  <c r="J34" i="10"/>
  <c r="J34" i="9" s="1"/>
  <c r="K34" i="10"/>
  <c r="K34" i="9" s="1"/>
  <c r="L34" i="10"/>
  <c r="L34" i="9" s="1"/>
  <c r="I34" i="9"/>
  <c r="F34" i="9"/>
  <c r="V34" i="9" s="1"/>
  <c r="D34" i="9"/>
  <c r="C34" i="9"/>
  <c r="B33" i="10"/>
  <c r="C33" i="10"/>
  <c r="D33" i="10"/>
  <c r="D33" i="9" s="1"/>
  <c r="E33" i="10"/>
  <c r="F33" i="10"/>
  <c r="F33" i="9" s="1"/>
  <c r="H33" i="10"/>
  <c r="I33" i="10"/>
  <c r="I33" i="9" s="1"/>
  <c r="J33" i="10"/>
  <c r="J33" i="9" s="1"/>
  <c r="Z33" i="9" s="1"/>
  <c r="K33" i="10"/>
  <c r="L33" i="10"/>
  <c r="L33" i="9" s="1"/>
  <c r="K33" i="9"/>
  <c r="C33" i="9"/>
  <c r="B33" i="9"/>
  <c r="B32" i="10"/>
  <c r="C32" i="10"/>
  <c r="C32" i="9" s="1"/>
  <c r="D32" i="10"/>
  <c r="E32" i="10"/>
  <c r="E32" i="9" s="1"/>
  <c r="U32" i="9" s="1"/>
  <c r="F32" i="10"/>
  <c r="F32" i="9" s="1"/>
  <c r="H32" i="10"/>
  <c r="I32" i="10"/>
  <c r="I32" i="9" s="1"/>
  <c r="J32" i="10"/>
  <c r="K32" i="10"/>
  <c r="K32" i="9" s="1"/>
  <c r="L32" i="10"/>
  <c r="L32" i="9" s="1"/>
  <c r="D32" i="9"/>
  <c r="B32" i="9"/>
  <c r="B31" i="10"/>
  <c r="B31" i="9" s="1"/>
  <c r="C31" i="10"/>
  <c r="C31" i="9" s="1"/>
  <c r="D31" i="10"/>
  <c r="E31" i="10"/>
  <c r="F31" i="10"/>
  <c r="F31" i="9" s="1"/>
  <c r="V31" i="9" s="1"/>
  <c r="H31" i="10"/>
  <c r="I31" i="10"/>
  <c r="I31" i="9" s="1"/>
  <c r="Y31" i="9" s="1"/>
  <c r="J31" i="10"/>
  <c r="J31" i="9" s="1"/>
  <c r="K31" i="10"/>
  <c r="K31" i="9" s="1"/>
  <c r="L31" i="10"/>
  <c r="L31" i="9" s="1"/>
  <c r="E31" i="9"/>
  <c r="D31" i="9"/>
  <c r="B30" i="10"/>
  <c r="C30" i="10"/>
  <c r="C30" i="9" s="1"/>
  <c r="S30" i="9" s="1"/>
  <c r="D30" i="10"/>
  <c r="D30" i="9" s="1"/>
  <c r="T30" i="9" s="1"/>
  <c r="E30" i="10"/>
  <c r="F30" i="10"/>
  <c r="F30" i="9" s="1"/>
  <c r="H30" i="10"/>
  <c r="I30" i="10"/>
  <c r="I28" i="4" s="1"/>
  <c r="J30" i="10"/>
  <c r="J30" i="9" s="1"/>
  <c r="K30" i="10"/>
  <c r="L30" i="10"/>
  <c r="L30" i="9" s="1"/>
  <c r="B29" i="10"/>
  <c r="B27" i="4" s="1"/>
  <c r="C29" i="10"/>
  <c r="D29" i="10"/>
  <c r="E29" i="10"/>
  <c r="E29" i="9" s="1"/>
  <c r="F29" i="10"/>
  <c r="F29" i="9" s="1"/>
  <c r="H29" i="10"/>
  <c r="I29" i="10"/>
  <c r="I29" i="9" s="1"/>
  <c r="J29" i="10"/>
  <c r="K29" i="10"/>
  <c r="K29" i="9" s="1"/>
  <c r="L29" i="10"/>
  <c r="L29" i="9" s="1"/>
  <c r="J29" i="9"/>
  <c r="Z29" i="9" s="1"/>
  <c r="H29" i="9"/>
  <c r="C29" i="9"/>
  <c r="B28" i="10"/>
  <c r="C28" i="10"/>
  <c r="C28" i="9" s="1"/>
  <c r="D28" i="10"/>
  <c r="D28" i="9" s="1"/>
  <c r="E28" i="10"/>
  <c r="E28" i="9" s="1"/>
  <c r="F28" i="10"/>
  <c r="H28" i="10"/>
  <c r="M28" i="10" s="1"/>
  <c r="I28" i="10"/>
  <c r="I28" i="9" s="1"/>
  <c r="J28" i="10"/>
  <c r="K28" i="10"/>
  <c r="K28" i="9" s="1"/>
  <c r="L28" i="10"/>
  <c r="L28" i="9" s="1"/>
  <c r="J28" i="9"/>
  <c r="B28" i="9"/>
  <c r="R28" i="9" s="1"/>
  <c r="B27" i="10"/>
  <c r="C27" i="10"/>
  <c r="C27" i="9" s="1"/>
  <c r="D27" i="10"/>
  <c r="D27" i="9" s="1"/>
  <c r="T27" i="9" s="1"/>
  <c r="E27" i="10"/>
  <c r="F27" i="10"/>
  <c r="F27" i="9" s="1"/>
  <c r="H27" i="10"/>
  <c r="I27" i="10"/>
  <c r="I27" i="9" s="1"/>
  <c r="J27" i="10"/>
  <c r="K27" i="10"/>
  <c r="K27" i="9" s="1"/>
  <c r="L27" i="10"/>
  <c r="L27" i="9" s="1"/>
  <c r="E27" i="9"/>
  <c r="B26" i="10"/>
  <c r="C26" i="10"/>
  <c r="C24" i="4" s="1"/>
  <c r="D26" i="10"/>
  <c r="D26" i="9" s="1"/>
  <c r="E26" i="10"/>
  <c r="F26" i="10"/>
  <c r="H26" i="10"/>
  <c r="I26" i="10"/>
  <c r="J26" i="10"/>
  <c r="J26" i="9" s="1"/>
  <c r="K26" i="10"/>
  <c r="K26" i="9" s="1"/>
  <c r="L26" i="10"/>
  <c r="L24" i="4" s="1"/>
  <c r="H26" i="9"/>
  <c r="X26" i="9" s="1"/>
  <c r="F26" i="9"/>
  <c r="B25" i="10"/>
  <c r="C25" i="10"/>
  <c r="D25" i="10"/>
  <c r="D25" i="9" s="1"/>
  <c r="E25" i="10"/>
  <c r="F25" i="10"/>
  <c r="F25" i="9" s="1"/>
  <c r="H25" i="10"/>
  <c r="I25" i="10"/>
  <c r="I25" i="9" s="1"/>
  <c r="J25" i="10"/>
  <c r="J25" i="9" s="1"/>
  <c r="K25" i="10"/>
  <c r="K25" i="9" s="1"/>
  <c r="L25" i="10"/>
  <c r="L25" i="9" s="1"/>
  <c r="E25" i="9"/>
  <c r="B25" i="9"/>
  <c r="B24" i="10"/>
  <c r="C24" i="10"/>
  <c r="C24" i="9" s="1"/>
  <c r="D24" i="10"/>
  <c r="D24" i="9" s="1"/>
  <c r="T24" i="9" s="1"/>
  <c r="E24" i="10"/>
  <c r="E24" i="9" s="1"/>
  <c r="F24" i="10"/>
  <c r="F24" i="9" s="1"/>
  <c r="H24" i="10"/>
  <c r="H24" i="9" s="1"/>
  <c r="X24" i="9" s="1"/>
  <c r="I24" i="10"/>
  <c r="I22" i="4" s="1"/>
  <c r="J24" i="10"/>
  <c r="K24" i="10"/>
  <c r="L24" i="10"/>
  <c r="L24" i="9" s="1"/>
  <c r="J24" i="9"/>
  <c r="B23" i="10"/>
  <c r="C23" i="10"/>
  <c r="C23" i="9" s="1"/>
  <c r="D23" i="10"/>
  <c r="G23" i="10" s="1"/>
  <c r="G23" i="9" s="1"/>
  <c r="W23" i="9" s="1"/>
  <c r="E23" i="10"/>
  <c r="F23" i="10"/>
  <c r="H23" i="10"/>
  <c r="H21" i="4" s="1"/>
  <c r="I23" i="10"/>
  <c r="J23" i="10"/>
  <c r="J23" i="9" s="1"/>
  <c r="K23" i="10"/>
  <c r="K23" i="9" s="1"/>
  <c r="L23" i="10"/>
  <c r="L23" i="9" s="1"/>
  <c r="I23" i="9"/>
  <c r="Y23" i="9" s="1"/>
  <c r="E23" i="9"/>
  <c r="U23" i="9" s="1"/>
  <c r="B23" i="9"/>
  <c r="B22" i="10"/>
  <c r="C22" i="10"/>
  <c r="D22" i="10"/>
  <c r="E22" i="10"/>
  <c r="E22" i="9" s="1"/>
  <c r="F22" i="10"/>
  <c r="H22" i="10"/>
  <c r="H22" i="9" s="1"/>
  <c r="X22" i="9" s="1"/>
  <c r="I22" i="10"/>
  <c r="J22" i="10"/>
  <c r="J22" i="9" s="1"/>
  <c r="K22" i="10"/>
  <c r="L22" i="10"/>
  <c r="L22" i="9" s="1"/>
  <c r="K22" i="9"/>
  <c r="I22" i="9"/>
  <c r="F22" i="9"/>
  <c r="D22" i="9"/>
  <c r="T22" i="9" s="1"/>
  <c r="C22" i="9"/>
  <c r="B21" i="10"/>
  <c r="B21" i="9" s="1"/>
  <c r="R21" i="9" s="1"/>
  <c r="C21" i="10"/>
  <c r="C21" i="9" s="1"/>
  <c r="D21" i="10"/>
  <c r="D21" i="9" s="1"/>
  <c r="E21" i="10"/>
  <c r="F21" i="10"/>
  <c r="F21" i="9" s="1"/>
  <c r="V21" i="9" s="1"/>
  <c r="H21" i="10"/>
  <c r="H21" i="9" s="1"/>
  <c r="I21" i="10"/>
  <c r="I21" i="9" s="1"/>
  <c r="Y21" i="9" s="1"/>
  <c r="J21" i="10"/>
  <c r="J20" i="4" s="1"/>
  <c r="K21" i="10"/>
  <c r="K21" i="9" s="1"/>
  <c r="L21" i="10"/>
  <c r="L21" i="9" s="1"/>
  <c r="B20" i="10"/>
  <c r="B20" i="9" s="1"/>
  <c r="R20" i="9" s="1"/>
  <c r="C20" i="10"/>
  <c r="C20" i="9" s="1"/>
  <c r="S20" i="9" s="1"/>
  <c r="D20" i="10"/>
  <c r="E20" i="10"/>
  <c r="E20" i="9" s="1"/>
  <c r="F20" i="10"/>
  <c r="F20" i="9" s="1"/>
  <c r="H20" i="10"/>
  <c r="I20" i="10"/>
  <c r="J20" i="10"/>
  <c r="J20" i="9" s="1"/>
  <c r="K20" i="10"/>
  <c r="K20" i="9" s="1"/>
  <c r="L20" i="10"/>
  <c r="L20" i="9"/>
  <c r="AB20" i="9" s="1"/>
  <c r="H20" i="9"/>
  <c r="B19" i="10"/>
  <c r="C19" i="10"/>
  <c r="C19" i="9" s="1"/>
  <c r="S19" i="9" s="1"/>
  <c r="D19" i="10"/>
  <c r="E19" i="10"/>
  <c r="F19" i="10"/>
  <c r="F18" i="4" s="1"/>
  <c r="H19" i="10"/>
  <c r="H19" i="9" s="1"/>
  <c r="I19" i="10"/>
  <c r="J19" i="10"/>
  <c r="K19" i="10"/>
  <c r="K19" i="9" s="1"/>
  <c r="L19" i="10"/>
  <c r="L19" i="9" s="1"/>
  <c r="J19" i="9"/>
  <c r="I19" i="9"/>
  <c r="Y19" i="9" s="1"/>
  <c r="F19" i="9"/>
  <c r="B19" i="9"/>
  <c r="B18" i="10"/>
  <c r="C18" i="10"/>
  <c r="D18" i="10"/>
  <c r="D18" i="9" s="1"/>
  <c r="E18" i="10"/>
  <c r="E18" i="9" s="1"/>
  <c r="U18" i="9" s="1"/>
  <c r="F18" i="10"/>
  <c r="F18" i="9" s="1"/>
  <c r="H18" i="10"/>
  <c r="I18" i="10"/>
  <c r="I18" i="9" s="1"/>
  <c r="J18" i="10"/>
  <c r="J18" i="9" s="1"/>
  <c r="K18" i="10"/>
  <c r="L18" i="10"/>
  <c r="L18" i="9"/>
  <c r="K18" i="9"/>
  <c r="C18" i="9"/>
  <c r="B18" i="9"/>
  <c r="B17" i="10"/>
  <c r="C17" i="10"/>
  <c r="D17" i="10"/>
  <c r="D17" i="9" s="1"/>
  <c r="E17" i="10"/>
  <c r="E16" i="4" s="1"/>
  <c r="F17" i="10"/>
  <c r="H17" i="10"/>
  <c r="H16" i="4" s="1"/>
  <c r="I17" i="10"/>
  <c r="J17" i="10"/>
  <c r="J17" i="9" s="1"/>
  <c r="Z17" i="9" s="1"/>
  <c r="K17" i="10"/>
  <c r="K17" i="9" s="1"/>
  <c r="L17" i="10"/>
  <c r="I17" i="9"/>
  <c r="Y17" i="9" s="1"/>
  <c r="F17" i="9"/>
  <c r="E17" i="9"/>
  <c r="U17" i="9" s="1"/>
  <c r="B17" i="9"/>
  <c r="B16" i="10"/>
  <c r="C16" i="10"/>
  <c r="C16" i="9" s="1"/>
  <c r="D16" i="10"/>
  <c r="E16" i="10"/>
  <c r="E16" i="9" s="1"/>
  <c r="F16" i="10"/>
  <c r="F15" i="4" s="1"/>
  <c r="H16" i="10"/>
  <c r="H16" i="9" s="1"/>
  <c r="X16" i="9" s="1"/>
  <c r="I16" i="10"/>
  <c r="J16" i="10"/>
  <c r="J16" i="9" s="1"/>
  <c r="K16" i="10"/>
  <c r="K16" i="9" s="1"/>
  <c r="L16" i="10"/>
  <c r="L16" i="9" s="1"/>
  <c r="D16" i="9"/>
  <c r="B15" i="10"/>
  <c r="B15" i="9" s="1"/>
  <c r="R15" i="9" s="1"/>
  <c r="C15" i="10"/>
  <c r="D15" i="10"/>
  <c r="D15" i="9" s="1"/>
  <c r="T15" i="9" s="1"/>
  <c r="E15" i="10"/>
  <c r="E15" i="9" s="1"/>
  <c r="U15" i="9" s="1"/>
  <c r="F15" i="10"/>
  <c r="F15" i="9" s="1"/>
  <c r="H15" i="10"/>
  <c r="I15" i="10"/>
  <c r="J15" i="10"/>
  <c r="J15" i="9" s="1"/>
  <c r="K15" i="10"/>
  <c r="K15" i="9" s="1"/>
  <c r="AA15" i="9" s="1"/>
  <c r="L15" i="10"/>
  <c r="L15" i="9" s="1"/>
  <c r="AB15" i="9" s="1"/>
  <c r="I15" i="9"/>
  <c r="Y15" i="9" s="1"/>
  <c r="H15" i="9"/>
  <c r="B14" i="10"/>
  <c r="C14" i="10"/>
  <c r="C14" i="9" s="1"/>
  <c r="D14" i="10"/>
  <c r="D14" i="9" s="1"/>
  <c r="T14" i="9" s="1"/>
  <c r="E14" i="10"/>
  <c r="F14" i="10"/>
  <c r="H14" i="10"/>
  <c r="I14" i="10"/>
  <c r="I14" i="9" s="1"/>
  <c r="J14" i="10"/>
  <c r="J14" i="9" s="1"/>
  <c r="K14" i="10"/>
  <c r="L14" i="10"/>
  <c r="L14" i="9" s="1"/>
  <c r="H14" i="9"/>
  <c r="B13" i="10"/>
  <c r="D13" i="10"/>
  <c r="E13" i="10"/>
  <c r="E13" i="9" s="1"/>
  <c r="H13" i="10"/>
  <c r="I13" i="10"/>
  <c r="I13" i="9" s="1"/>
  <c r="Y13" i="9" s="1"/>
  <c r="K13" i="10"/>
  <c r="K13" i="9" s="1"/>
  <c r="AA13" i="9" s="1"/>
  <c r="D13" i="9"/>
  <c r="B12" i="10"/>
  <c r="B12" i="9" s="1"/>
  <c r="R12" i="9" s="1"/>
  <c r="C12" i="10"/>
  <c r="C12" i="9" s="1"/>
  <c r="D12" i="10"/>
  <c r="E12" i="10"/>
  <c r="E12" i="9" s="1"/>
  <c r="F12" i="10"/>
  <c r="F12" i="9" s="1"/>
  <c r="V12" i="9" s="1"/>
  <c r="H12" i="10"/>
  <c r="H12" i="9" s="1"/>
  <c r="X12" i="9" s="1"/>
  <c r="I12" i="10"/>
  <c r="J12" i="10"/>
  <c r="J12" i="9" s="1"/>
  <c r="K12" i="10"/>
  <c r="L12" i="10"/>
  <c r="L12" i="9" s="1"/>
  <c r="D12" i="9"/>
  <c r="B11" i="10"/>
  <c r="B11" i="9" s="1"/>
  <c r="R11" i="9" s="1"/>
  <c r="C11" i="10"/>
  <c r="D11" i="10"/>
  <c r="D11" i="9" s="1"/>
  <c r="E11" i="10"/>
  <c r="F11" i="10"/>
  <c r="F11" i="9" s="1"/>
  <c r="V11" i="9" s="1"/>
  <c r="H11" i="10"/>
  <c r="I11" i="10"/>
  <c r="I11" i="9" s="1"/>
  <c r="Y11" i="9" s="1"/>
  <c r="J11" i="10"/>
  <c r="J11" i="9" s="1"/>
  <c r="K11" i="10"/>
  <c r="L11" i="10"/>
  <c r="L11" i="9" s="1"/>
  <c r="E11" i="9"/>
  <c r="B10" i="10"/>
  <c r="C10" i="10"/>
  <c r="C10" i="9" s="1"/>
  <c r="D10" i="10"/>
  <c r="D10" i="9" s="1"/>
  <c r="E10" i="10"/>
  <c r="F10" i="10"/>
  <c r="F10" i="9" s="1"/>
  <c r="H10" i="10"/>
  <c r="I10" i="10"/>
  <c r="I10" i="9" s="1"/>
  <c r="J10" i="10"/>
  <c r="J10" i="9" s="1"/>
  <c r="K10" i="10"/>
  <c r="L10" i="10"/>
  <c r="K10" i="9"/>
  <c r="H10" i="9"/>
  <c r="X10" i="9" s="1"/>
  <c r="B9" i="10"/>
  <c r="B9" i="9" s="1"/>
  <c r="C9" i="10"/>
  <c r="D9" i="10"/>
  <c r="D9" i="9" s="1"/>
  <c r="E9" i="10"/>
  <c r="E9" i="9" s="1"/>
  <c r="U9" i="9" s="1"/>
  <c r="F9" i="10"/>
  <c r="H9" i="10"/>
  <c r="I9" i="10"/>
  <c r="I9" i="9" s="1"/>
  <c r="J9" i="10"/>
  <c r="J9" i="9" s="1"/>
  <c r="Z9" i="9" s="1"/>
  <c r="K9" i="10"/>
  <c r="K9" i="9" s="1"/>
  <c r="AA9" i="9" s="1"/>
  <c r="L9" i="10"/>
  <c r="L9" i="9" s="1"/>
  <c r="F9" i="9"/>
  <c r="B8" i="10"/>
  <c r="B8" i="9" s="1"/>
  <c r="C8" i="10"/>
  <c r="D8" i="10"/>
  <c r="E8" i="10"/>
  <c r="E8" i="9" s="1"/>
  <c r="F8" i="10"/>
  <c r="F8" i="9" s="1"/>
  <c r="H8" i="10"/>
  <c r="H8" i="9" s="1"/>
  <c r="X8" i="9" s="1"/>
  <c r="I8" i="10"/>
  <c r="J8" i="10"/>
  <c r="J8" i="9" s="1"/>
  <c r="K8" i="10"/>
  <c r="L8" i="10"/>
  <c r="L8" i="9"/>
  <c r="AB8" i="9" s="1"/>
  <c r="K8" i="9"/>
  <c r="C8" i="9"/>
  <c r="B7" i="10"/>
  <c r="B7" i="9" s="1"/>
  <c r="R7" i="9" s="1"/>
  <c r="C7" i="10"/>
  <c r="C7" i="9" s="1"/>
  <c r="S7" i="9" s="1"/>
  <c r="D7" i="10"/>
  <c r="D7" i="9" s="1"/>
  <c r="T7" i="9" s="1"/>
  <c r="E7" i="10"/>
  <c r="E7" i="9" s="1"/>
  <c r="F7" i="10"/>
  <c r="F7" i="9" s="1"/>
  <c r="H7" i="10"/>
  <c r="I7" i="10"/>
  <c r="I7" i="9" s="1"/>
  <c r="Y7" i="9" s="1"/>
  <c r="J7" i="10"/>
  <c r="K7" i="10"/>
  <c r="K7" i="9" s="1"/>
  <c r="L7" i="10"/>
  <c r="L7" i="9" s="1"/>
  <c r="AB7" i="9" s="1"/>
  <c r="J7" i="9"/>
  <c r="B6" i="10"/>
  <c r="B5" i="4" s="1"/>
  <c r="C6" i="10"/>
  <c r="C5" i="4" s="1"/>
  <c r="D6" i="10"/>
  <c r="D6" i="9" s="1"/>
  <c r="E6" i="10"/>
  <c r="E6" i="9" s="1"/>
  <c r="U6" i="9" s="1"/>
  <c r="F6" i="10"/>
  <c r="F6" i="9" s="1"/>
  <c r="H6" i="10"/>
  <c r="I6" i="10"/>
  <c r="I6" i="9" s="1"/>
  <c r="J6" i="10"/>
  <c r="J6" i="9" s="1"/>
  <c r="K6" i="10"/>
  <c r="K6" i="9" s="1"/>
  <c r="AA6" i="9" s="1"/>
  <c r="L6" i="10"/>
  <c r="L6" i="9" s="1"/>
  <c r="AB6" i="9" s="1"/>
  <c r="H6" i="9"/>
  <c r="X6" i="9" s="1"/>
  <c r="B5" i="10"/>
  <c r="C5" i="10"/>
  <c r="D5" i="10"/>
  <c r="D5" i="9" s="1"/>
  <c r="T5" i="9" s="1"/>
  <c r="E5" i="10"/>
  <c r="E5" i="9" s="1"/>
  <c r="U5" i="9" s="1"/>
  <c r="F5" i="10"/>
  <c r="H5" i="10"/>
  <c r="I5" i="10"/>
  <c r="I4" i="4" s="1"/>
  <c r="J5" i="10"/>
  <c r="J5" i="9" s="1"/>
  <c r="K5" i="10"/>
  <c r="K5" i="9" s="1"/>
  <c r="L5" i="10"/>
  <c r="L5" i="9" s="1"/>
  <c r="AB5" i="9" s="1"/>
  <c r="I5" i="9"/>
  <c r="Y5" i="9" s="1"/>
  <c r="F5" i="9"/>
  <c r="B5" i="9"/>
  <c r="B4" i="10"/>
  <c r="B4" i="9" s="1"/>
  <c r="R4" i="9" s="1"/>
  <c r="C4" i="10"/>
  <c r="D4" i="10"/>
  <c r="D3" i="4" s="1"/>
  <c r="E4" i="10"/>
  <c r="E4" i="9" s="1"/>
  <c r="F4" i="10"/>
  <c r="F4" i="9" s="1"/>
  <c r="H4" i="10"/>
  <c r="H4" i="9" s="1"/>
  <c r="X4" i="9" s="1"/>
  <c r="I4" i="10"/>
  <c r="J4" i="10"/>
  <c r="J4" i="9" s="1"/>
  <c r="K4" i="10"/>
  <c r="K4" i="9" s="1"/>
  <c r="AA4" i="9" s="1"/>
  <c r="L4" i="10"/>
  <c r="L4" i="9" s="1"/>
  <c r="AB4" i="9" s="1"/>
  <c r="D4" i="9"/>
  <c r="C4" i="9"/>
  <c r="S4" i="9" s="1"/>
  <c r="B3" i="10"/>
  <c r="B3" i="9" s="1"/>
  <c r="C3" i="10"/>
  <c r="C3" i="9" s="1"/>
  <c r="D3" i="10"/>
  <c r="D3" i="9" s="1"/>
  <c r="T3" i="9" s="1"/>
  <c r="E3" i="10"/>
  <c r="E3" i="9" s="1"/>
  <c r="U3" i="9" s="1"/>
  <c r="F3" i="10"/>
  <c r="F3" i="9" s="1"/>
  <c r="V3" i="9" s="1"/>
  <c r="H3" i="10"/>
  <c r="I3" i="10"/>
  <c r="I3" i="9" s="1"/>
  <c r="Y3" i="9" s="1"/>
  <c r="J3" i="10"/>
  <c r="J3" i="9" s="1"/>
  <c r="Z3" i="9" s="1"/>
  <c r="K3" i="10"/>
  <c r="K3" i="9" s="1"/>
  <c r="L3" i="10"/>
  <c r="L3" i="9" s="1"/>
  <c r="I12" i="4"/>
  <c r="H12" i="4"/>
  <c r="E12" i="4"/>
  <c r="D12" i="4"/>
  <c r="GC88" i="16"/>
  <c r="GB88" i="16"/>
  <c r="GA88" i="16"/>
  <c r="FZ88" i="16"/>
  <c r="FY88" i="16"/>
  <c r="FX88" i="16"/>
  <c r="FW88" i="16"/>
  <c r="FV88" i="16"/>
  <c r="FU88" i="16"/>
  <c r="FT88" i="16"/>
  <c r="FS88" i="16"/>
  <c r="FR88" i="16"/>
  <c r="FQ88" i="16"/>
  <c r="FP88" i="16"/>
  <c r="FO88" i="16"/>
  <c r="FN88" i="16"/>
  <c r="FM88" i="16"/>
  <c r="FL88" i="16"/>
  <c r="FK88" i="16"/>
  <c r="FJ88" i="16"/>
  <c r="FI88" i="16"/>
  <c r="FH88" i="16"/>
  <c r="FG88" i="16"/>
  <c r="FF88" i="16"/>
  <c r="FE88" i="16"/>
  <c r="FD88" i="16"/>
  <c r="FC88" i="16"/>
  <c r="FB88" i="16"/>
  <c r="FA88" i="16"/>
  <c r="EZ88" i="16"/>
  <c r="EY88" i="16"/>
  <c r="EX88" i="16"/>
  <c r="EW88" i="16"/>
  <c r="EV88" i="16"/>
  <c r="EU88" i="16"/>
  <c r="ET88" i="16"/>
  <c r="ES88" i="16"/>
  <c r="ER88" i="16"/>
  <c r="EQ88" i="16"/>
  <c r="EP88" i="16"/>
  <c r="EO88" i="16"/>
  <c r="EN88" i="16"/>
  <c r="EM88" i="16"/>
  <c r="EL88" i="16"/>
  <c r="EK88" i="16"/>
  <c r="EJ88" i="16"/>
  <c r="EI88" i="16"/>
  <c r="EH88" i="16"/>
  <c r="EG88" i="16"/>
  <c r="EF88" i="16"/>
  <c r="EE88" i="16"/>
  <c r="ED88" i="16"/>
  <c r="EC88" i="16"/>
  <c r="EB88" i="16"/>
  <c r="EA88" i="16"/>
  <c r="DZ88" i="16"/>
  <c r="DY88" i="16"/>
  <c r="DX88" i="16"/>
  <c r="DW88" i="16"/>
  <c r="DV88" i="16"/>
  <c r="DU88" i="16"/>
  <c r="DT88" i="16"/>
  <c r="DS88" i="16"/>
  <c r="DR88" i="16"/>
  <c r="DQ88" i="16"/>
  <c r="DP88" i="16"/>
  <c r="DO88" i="16"/>
  <c r="DN88" i="16"/>
  <c r="DM88" i="16"/>
  <c r="DL88" i="16"/>
  <c r="DK88" i="16"/>
  <c r="DJ88" i="16"/>
  <c r="DI88" i="16"/>
  <c r="DH88" i="16"/>
  <c r="DG88" i="16"/>
  <c r="DF88" i="16"/>
  <c r="DE88" i="16"/>
  <c r="DD88" i="16"/>
  <c r="DC88" i="16"/>
  <c r="DB88" i="16"/>
  <c r="DA88" i="16"/>
  <c r="CZ88" i="16"/>
  <c r="CY88" i="16"/>
  <c r="CX88" i="16"/>
  <c r="CW88" i="16"/>
  <c r="CV88" i="16"/>
  <c r="CU88" i="16"/>
  <c r="CT88" i="16"/>
  <c r="CS88" i="16"/>
  <c r="CR88" i="16"/>
  <c r="CQ88" i="16"/>
  <c r="CP88" i="16"/>
  <c r="CO88" i="16"/>
  <c r="CN88" i="16"/>
  <c r="CM88" i="16"/>
  <c r="CL88" i="16"/>
  <c r="CK88" i="16"/>
  <c r="CJ88" i="16"/>
  <c r="CI88" i="16"/>
  <c r="CH88" i="16"/>
  <c r="CG88" i="16"/>
  <c r="CF88" i="16"/>
  <c r="CE88" i="16"/>
  <c r="CD88" i="16"/>
  <c r="CC88" i="16"/>
  <c r="CB88" i="16"/>
  <c r="CA88" i="16"/>
  <c r="BZ88" i="16"/>
  <c r="BY88" i="16"/>
  <c r="BX88" i="16"/>
  <c r="BW88" i="16"/>
  <c r="BV88" i="16"/>
  <c r="BU88" i="16"/>
  <c r="BT88" i="16"/>
  <c r="BS88" i="16"/>
  <c r="BR88" i="16"/>
  <c r="BQ88" i="16"/>
  <c r="BP88" i="16"/>
  <c r="BO88" i="16"/>
  <c r="BN88" i="16"/>
  <c r="BM88" i="16"/>
  <c r="BL88" i="16"/>
  <c r="BK88" i="16"/>
  <c r="BJ88" i="16"/>
  <c r="BI88" i="16"/>
  <c r="BH88" i="16"/>
  <c r="BG88" i="16"/>
  <c r="BF88" i="16"/>
  <c r="BE88" i="16"/>
  <c r="BD88" i="16"/>
  <c r="BC88" i="16"/>
  <c r="BB88" i="16"/>
  <c r="BA88" i="16"/>
  <c r="AZ88" i="16"/>
  <c r="AY88" i="16"/>
  <c r="AX88" i="16"/>
  <c r="AW88" i="16"/>
  <c r="AV88" i="16"/>
  <c r="AU88" i="16"/>
  <c r="AT88" i="16"/>
  <c r="AS88" i="16"/>
  <c r="AR88" i="16"/>
  <c r="AQ88" i="16"/>
  <c r="AP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AA88" i="16"/>
  <c r="Z88" i="16"/>
  <c r="Y88" i="16"/>
  <c r="X88" i="16"/>
  <c r="W88" i="16"/>
  <c r="V88" i="16"/>
  <c r="U88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AN87" i="15"/>
  <c r="W87" i="15"/>
  <c r="T87" i="15"/>
  <c r="K87" i="15"/>
  <c r="J87" i="15"/>
  <c r="I87" i="15"/>
  <c r="G87" i="15"/>
  <c r="AN15" i="15"/>
  <c r="W15" i="15"/>
  <c r="T15" i="15"/>
  <c r="K15" i="15"/>
  <c r="J15" i="15"/>
  <c r="I15" i="15"/>
  <c r="G15" i="15"/>
  <c r="E15" i="15"/>
  <c r="N2" i="4"/>
  <c r="L79" i="4"/>
  <c r="J79" i="4"/>
  <c r="H79" i="4"/>
  <c r="E79" i="4"/>
  <c r="D79" i="4"/>
  <c r="C79" i="4"/>
  <c r="L78" i="4"/>
  <c r="K78" i="4"/>
  <c r="J78" i="4"/>
  <c r="I78" i="4"/>
  <c r="H78" i="4"/>
  <c r="E78" i="4"/>
  <c r="D78" i="4"/>
  <c r="C78" i="4"/>
  <c r="B78" i="4"/>
  <c r="L77" i="4"/>
  <c r="K77" i="4"/>
  <c r="I77" i="4"/>
  <c r="F77" i="4"/>
  <c r="E77" i="4"/>
  <c r="D77" i="4"/>
  <c r="C77" i="4"/>
  <c r="B77" i="4"/>
  <c r="L75" i="4"/>
  <c r="J75" i="4"/>
  <c r="H75" i="4"/>
  <c r="E75" i="4"/>
  <c r="D75" i="4"/>
  <c r="C75" i="4"/>
  <c r="L73" i="4"/>
  <c r="K73" i="4"/>
  <c r="J73" i="4"/>
  <c r="H73" i="4"/>
  <c r="E73" i="4"/>
  <c r="D73" i="4"/>
  <c r="C73" i="4"/>
  <c r="B73" i="4"/>
  <c r="L56" i="4"/>
  <c r="K56" i="4"/>
  <c r="I56" i="4"/>
  <c r="H56" i="4"/>
  <c r="E56" i="4"/>
  <c r="D56" i="4"/>
  <c r="C56" i="4"/>
  <c r="B56" i="4"/>
  <c r="K55" i="4"/>
  <c r="I55" i="4"/>
  <c r="H55" i="4"/>
  <c r="F55" i="4"/>
  <c r="E55" i="4"/>
  <c r="D55" i="4"/>
  <c r="B55" i="4"/>
  <c r="L54" i="4"/>
  <c r="K54" i="4"/>
  <c r="J54" i="4"/>
  <c r="H54" i="4"/>
  <c r="F54" i="4"/>
  <c r="D54" i="4"/>
  <c r="C54" i="4"/>
  <c r="B54" i="4"/>
  <c r="L60" i="4"/>
  <c r="K60" i="4"/>
  <c r="I60" i="4"/>
  <c r="H60" i="4"/>
  <c r="F60" i="4"/>
  <c r="E60" i="4"/>
  <c r="C60" i="4"/>
  <c r="B60" i="4"/>
  <c r="K59" i="4"/>
  <c r="I59" i="4"/>
  <c r="H59" i="4"/>
  <c r="F59" i="4"/>
  <c r="E59" i="4"/>
  <c r="D59" i="4"/>
  <c r="B59" i="4"/>
  <c r="L64" i="4"/>
  <c r="K64" i="4"/>
  <c r="I64" i="4"/>
  <c r="H64" i="4"/>
  <c r="E64" i="4"/>
  <c r="C64" i="4"/>
  <c r="B64" i="4"/>
  <c r="K63" i="4"/>
  <c r="I63" i="4"/>
  <c r="H63" i="4"/>
  <c r="F63" i="4"/>
  <c r="E63" i="4"/>
  <c r="D63" i="4"/>
  <c r="B63" i="4"/>
  <c r="L62" i="4"/>
  <c r="K62" i="4"/>
  <c r="J62" i="4"/>
  <c r="H62" i="4"/>
  <c r="D62" i="4"/>
  <c r="C62" i="4"/>
  <c r="B62" i="4"/>
  <c r="L68" i="4"/>
  <c r="K68" i="4"/>
  <c r="I68" i="4"/>
  <c r="H68" i="4"/>
  <c r="E68" i="4"/>
  <c r="C68" i="4"/>
  <c r="B68" i="4"/>
  <c r="L70" i="4"/>
  <c r="K70" i="4"/>
  <c r="J70" i="4"/>
  <c r="I70" i="4"/>
  <c r="H70" i="4"/>
  <c r="F70" i="4"/>
  <c r="D70" i="4"/>
  <c r="C70" i="4"/>
  <c r="B70" i="4"/>
  <c r="L72" i="4"/>
  <c r="J72" i="4"/>
  <c r="I72" i="4"/>
  <c r="F72" i="4"/>
  <c r="D72" i="4"/>
  <c r="C72" i="4"/>
  <c r="L80" i="4"/>
  <c r="K80" i="4"/>
  <c r="J80" i="4"/>
  <c r="I80" i="4"/>
  <c r="H80" i="4"/>
  <c r="E80" i="4"/>
  <c r="C80" i="4"/>
  <c r="B80" i="4"/>
  <c r="L67" i="4"/>
  <c r="K67" i="4"/>
  <c r="I67" i="4"/>
  <c r="H67" i="4"/>
  <c r="F67" i="4"/>
  <c r="E67" i="4"/>
  <c r="D67" i="4"/>
  <c r="C67" i="4"/>
  <c r="B67" i="4"/>
  <c r="L58" i="4"/>
  <c r="K58" i="4"/>
  <c r="J58" i="4"/>
  <c r="H58" i="4"/>
  <c r="E58" i="4"/>
  <c r="D58" i="4"/>
  <c r="C58" i="4"/>
  <c r="B58" i="4"/>
  <c r="L42" i="4"/>
  <c r="K42" i="4"/>
  <c r="J42" i="4"/>
  <c r="H42" i="4"/>
  <c r="E42" i="4"/>
  <c r="C42" i="4"/>
  <c r="B42" i="4"/>
  <c r="L35" i="4"/>
  <c r="K35" i="4"/>
  <c r="I35" i="4"/>
  <c r="H35" i="4"/>
  <c r="F35" i="4"/>
  <c r="E35" i="4"/>
  <c r="D35" i="4"/>
  <c r="C35" i="4"/>
  <c r="L20" i="4"/>
  <c r="K20" i="4"/>
  <c r="I20" i="4"/>
  <c r="H20" i="4"/>
  <c r="D20" i="4"/>
  <c r="C20" i="4"/>
  <c r="L19" i="4"/>
  <c r="K19" i="4"/>
  <c r="J19" i="4"/>
  <c r="H19" i="4"/>
  <c r="F19" i="4"/>
  <c r="E19" i="4"/>
  <c r="C19" i="4"/>
  <c r="L18" i="4"/>
  <c r="K18" i="4"/>
  <c r="J18" i="4"/>
  <c r="I18" i="4"/>
  <c r="H18" i="4"/>
  <c r="B18" i="4"/>
  <c r="J16" i="4"/>
  <c r="I16" i="4"/>
  <c r="F16" i="4"/>
  <c r="D16" i="4"/>
  <c r="B16" i="4"/>
  <c r="L15" i="4"/>
  <c r="K15" i="4"/>
  <c r="J15" i="4"/>
  <c r="H15" i="4"/>
  <c r="E15" i="4"/>
  <c r="D15" i="4"/>
  <c r="C15" i="4"/>
  <c r="L13" i="4"/>
  <c r="J13" i="4"/>
  <c r="I13" i="4"/>
  <c r="H13" i="4"/>
  <c r="C13" i="4"/>
  <c r="B13" i="4"/>
  <c r="K9" i="4"/>
  <c r="J9" i="4"/>
  <c r="I9" i="4"/>
  <c r="H9" i="4"/>
  <c r="F9" i="4"/>
  <c r="D9" i="4"/>
  <c r="C9" i="4"/>
  <c r="B9" i="4"/>
  <c r="L8" i="4"/>
  <c r="I8" i="4"/>
  <c r="H8" i="4"/>
  <c r="F8" i="4"/>
  <c r="E8" i="4"/>
  <c r="D8" i="4"/>
  <c r="B8" i="4"/>
  <c r="L6" i="4"/>
  <c r="J6" i="4"/>
  <c r="H6" i="4"/>
  <c r="E6" i="4"/>
  <c r="D6" i="4"/>
  <c r="C6" i="4"/>
  <c r="B6" i="4"/>
  <c r="I5" i="4"/>
  <c r="H5" i="4"/>
  <c r="D5" i="4"/>
  <c r="L4" i="4"/>
  <c r="K4" i="4"/>
  <c r="H4" i="4"/>
  <c r="F4" i="4"/>
  <c r="B4" i="4"/>
  <c r="L3" i="4"/>
  <c r="J3" i="4"/>
  <c r="F3" i="4"/>
  <c r="E3" i="4"/>
  <c r="C3" i="4"/>
  <c r="C74" i="4"/>
  <c r="E74" i="4"/>
  <c r="F74" i="4"/>
  <c r="H74" i="4"/>
  <c r="I74" i="4"/>
  <c r="J74" i="4"/>
  <c r="L74" i="4"/>
  <c r="B76" i="4"/>
  <c r="D76" i="4"/>
  <c r="F76" i="4"/>
  <c r="H76" i="4"/>
  <c r="I76" i="4"/>
  <c r="K76" i="4"/>
  <c r="B7" i="4"/>
  <c r="C7" i="4"/>
  <c r="F7" i="4"/>
  <c r="H7" i="4"/>
  <c r="I7" i="4"/>
  <c r="J7" i="4"/>
  <c r="K7" i="4"/>
  <c r="L7" i="4"/>
  <c r="D10" i="4"/>
  <c r="E10" i="4"/>
  <c r="F10" i="4"/>
  <c r="H10" i="4"/>
  <c r="I10" i="4"/>
  <c r="J10" i="4"/>
  <c r="L10" i="4"/>
  <c r="C11" i="4"/>
  <c r="D11" i="4"/>
  <c r="E11" i="4"/>
  <c r="H11" i="4"/>
  <c r="J11" i="4"/>
  <c r="L11" i="4"/>
  <c r="D14" i="4"/>
  <c r="E14" i="4"/>
  <c r="H14" i="4"/>
  <c r="B17" i="4"/>
  <c r="C17" i="4"/>
  <c r="F17" i="4"/>
  <c r="I17" i="4"/>
  <c r="J17" i="4"/>
  <c r="K17" i="4"/>
  <c r="L17" i="4"/>
  <c r="D28" i="4"/>
  <c r="E28" i="4"/>
  <c r="F28" i="4"/>
  <c r="J28" i="4"/>
  <c r="B30" i="4"/>
  <c r="C30" i="4"/>
  <c r="D30" i="4"/>
  <c r="E30" i="4"/>
  <c r="F30" i="4"/>
  <c r="I30" i="4"/>
  <c r="J30" i="4"/>
  <c r="K30" i="4"/>
  <c r="L30" i="4"/>
  <c r="B21" i="4"/>
  <c r="C21" i="4"/>
  <c r="E21" i="4"/>
  <c r="I21" i="4"/>
  <c r="J21" i="4"/>
  <c r="K21" i="4"/>
  <c r="L21" i="4"/>
  <c r="C22" i="4"/>
  <c r="D22" i="4"/>
  <c r="E22" i="4"/>
  <c r="F22" i="4"/>
  <c r="H22" i="4"/>
  <c r="J22" i="4"/>
  <c r="L22" i="4"/>
  <c r="B38" i="4"/>
  <c r="C38" i="4"/>
  <c r="D38" i="4"/>
  <c r="E38" i="4"/>
  <c r="F38" i="4"/>
  <c r="H38" i="4"/>
  <c r="I38" i="4"/>
  <c r="J38" i="4"/>
  <c r="K38" i="4"/>
  <c r="L38" i="4"/>
  <c r="C40" i="4"/>
  <c r="E40" i="4"/>
  <c r="F40" i="4"/>
  <c r="H40" i="4"/>
  <c r="I40" i="4"/>
  <c r="J40" i="4"/>
  <c r="L40" i="4"/>
  <c r="C48" i="4"/>
  <c r="E48" i="4"/>
  <c r="F48" i="4"/>
  <c r="H48" i="4"/>
  <c r="I48" i="4"/>
  <c r="J48" i="4"/>
  <c r="L48" i="4"/>
  <c r="B52" i="4"/>
  <c r="D52" i="4"/>
  <c r="F52" i="4"/>
  <c r="H52" i="4"/>
  <c r="I52" i="4"/>
  <c r="K52" i="4"/>
  <c r="B57" i="4"/>
  <c r="C57" i="4"/>
  <c r="D57" i="4"/>
  <c r="E57" i="4"/>
  <c r="F57" i="4"/>
  <c r="I57" i="4"/>
  <c r="K57" i="4"/>
  <c r="B43" i="4"/>
  <c r="D43" i="4"/>
  <c r="E43" i="4"/>
  <c r="F43" i="4"/>
  <c r="H43" i="4"/>
  <c r="I43" i="4"/>
  <c r="J43" i="4"/>
  <c r="K43" i="4"/>
  <c r="L43" i="4"/>
  <c r="B61" i="4"/>
  <c r="D61" i="4"/>
  <c r="E61" i="4"/>
  <c r="F61" i="4"/>
  <c r="H61" i="4"/>
  <c r="I61" i="4"/>
  <c r="K61" i="4"/>
  <c r="B65" i="4"/>
  <c r="D65" i="4"/>
  <c r="E65" i="4"/>
  <c r="F65" i="4"/>
  <c r="H65" i="4"/>
  <c r="I65" i="4"/>
  <c r="K65" i="4"/>
  <c r="B66" i="4"/>
  <c r="C66" i="4"/>
  <c r="D66" i="4"/>
  <c r="F66" i="4"/>
  <c r="I66" i="4"/>
  <c r="J66" i="4"/>
  <c r="K66" i="4"/>
  <c r="L66" i="4"/>
  <c r="B69" i="4"/>
  <c r="D69" i="4"/>
  <c r="E69" i="4"/>
  <c r="F69" i="4"/>
  <c r="I69" i="4"/>
  <c r="J69" i="4"/>
  <c r="K69" i="4"/>
  <c r="L69" i="4"/>
  <c r="B71" i="4"/>
  <c r="D71" i="4"/>
  <c r="E71" i="4"/>
  <c r="F71" i="4"/>
  <c r="H71" i="4"/>
  <c r="I71" i="4"/>
  <c r="J71" i="4"/>
  <c r="K71" i="4"/>
  <c r="L23" i="4"/>
  <c r="K23" i="4"/>
  <c r="J23" i="4"/>
  <c r="I23" i="4"/>
  <c r="F23" i="4"/>
  <c r="E23" i="4"/>
  <c r="D23" i="4"/>
  <c r="C23" i="4"/>
  <c r="B23" i="4"/>
  <c r="K24" i="4"/>
  <c r="J24" i="4"/>
  <c r="I24" i="4"/>
  <c r="H24" i="4"/>
  <c r="F24" i="4"/>
  <c r="D24" i="4"/>
  <c r="B24" i="4"/>
  <c r="L26" i="4"/>
  <c r="K26" i="4"/>
  <c r="J26" i="4"/>
  <c r="I26" i="4"/>
  <c r="H26" i="4"/>
  <c r="E26" i="4"/>
  <c r="C26" i="4"/>
  <c r="B26" i="4"/>
  <c r="L27" i="4"/>
  <c r="J27" i="4"/>
  <c r="I27" i="4"/>
  <c r="H27" i="4"/>
  <c r="F27" i="4"/>
  <c r="E27" i="4"/>
  <c r="C27" i="4"/>
  <c r="L25" i="4"/>
  <c r="K25" i="4"/>
  <c r="I25" i="4"/>
  <c r="H25" i="4"/>
  <c r="F25" i="4"/>
  <c r="E25" i="4"/>
  <c r="D25" i="4"/>
  <c r="C25" i="4"/>
  <c r="L29" i="4"/>
  <c r="K29" i="4"/>
  <c r="J29" i="4"/>
  <c r="H29" i="4"/>
  <c r="E29" i="4"/>
  <c r="D29" i="4"/>
  <c r="C29" i="4"/>
  <c r="B29" i="4"/>
  <c r="L34" i="4"/>
  <c r="J34" i="4"/>
  <c r="I34" i="4"/>
  <c r="H34" i="4"/>
  <c r="F34" i="4"/>
  <c r="E34" i="4"/>
  <c r="L33" i="4"/>
  <c r="K33" i="4"/>
  <c r="J33" i="4"/>
  <c r="I33" i="4"/>
  <c r="E33" i="4"/>
  <c r="B33" i="4"/>
  <c r="L32" i="4"/>
  <c r="K32" i="4"/>
  <c r="J32" i="4"/>
  <c r="I32" i="4"/>
  <c r="E32" i="4"/>
  <c r="D32" i="4"/>
  <c r="C32" i="4"/>
  <c r="B32" i="4"/>
  <c r="L31" i="4"/>
  <c r="K31" i="4"/>
  <c r="J31" i="4"/>
  <c r="I31" i="4"/>
  <c r="F31" i="4"/>
  <c r="D31" i="4"/>
  <c r="C31" i="4"/>
  <c r="B31" i="4"/>
  <c r="K37" i="4"/>
  <c r="I37" i="4"/>
  <c r="H37" i="4"/>
  <c r="F37" i="4"/>
  <c r="E37" i="4"/>
  <c r="D37" i="4"/>
  <c r="B37" i="4"/>
  <c r="L36" i="4"/>
  <c r="K36" i="4"/>
  <c r="J36" i="4"/>
  <c r="I36" i="4"/>
  <c r="H36" i="4"/>
  <c r="F36" i="4"/>
  <c r="D36" i="4"/>
  <c r="B36" i="4"/>
  <c r="K39" i="4"/>
  <c r="J39" i="4"/>
  <c r="I39" i="4"/>
  <c r="F39" i="4"/>
  <c r="E39" i="4"/>
  <c r="D39" i="4"/>
  <c r="B39" i="4"/>
  <c r="L41" i="4"/>
  <c r="J41" i="4"/>
  <c r="H41" i="4"/>
  <c r="F41" i="4"/>
  <c r="E41" i="4"/>
  <c r="D41" i="4"/>
  <c r="C41" i="4"/>
  <c r="L46" i="4"/>
  <c r="J46" i="4"/>
  <c r="I46" i="4"/>
  <c r="H46" i="4"/>
  <c r="F46" i="4"/>
  <c r="E46" i="4"/>
  <c r="D46" i="4"/>
  <c r="C46" i="4"/>
  <c r="L45" i="4"/>
  <c r="K45" i="4"/>
  <c r="J45" i="4"/>
  <c r="I45" i="4"/>
  <c r="F45" i="4"/>
  <c r="E45" i="4"/>
  <c r="L44" i="4"/>
  <c r="K44" i="4"/>
  <c r="J44" i="4"/>
  <c r="I44" i="4"/>
  <c r="H44" i="4"/>
  <c r="E44" i="4"/>
  <c r="D44" i="4"/>
  <c r="B44" i="4"/>
  <c r="L47" i="4"/>
  <c r="K47" i="4"/>
  <c r="I47" i="4"/>
  <c r="H47" i="4"/>
  <c r="E47" i="4"/>
  <c r="D47" i="4"/>
  <c r="C47" i="4"/>
  <c r="B47" i="4"/>
  <c r="K51" i="4"/>
  <c r="J51" i="4"/>
  <c r="I51" i="4"/>
  <c r="H51" i="4"/>
  <c r="F51" i="4"/>
  <c r="D51" i="4"/>
  <c r="B51" i="4"/>
  <c r="K50" i="4"/>
  <c r="J50" i="4"/>
  <c r="I50" i="4"/>
  <c r="H50" i="4"/>
  <c r="E50" i="4"/>
  <c r="C50" i="4"/>
  <c r="B50" i="4"/>
  <c r="L49" i="4"/>
  <c r="K49" i="4"/>
  <c r="J49" i="4"/>
  <c r="H49" i="4"/>
  <c r="E49" i="4"/>
  <c r="D49" i="4"/>
  <c r="C49" i="4"/>
  <c r="B49" i="4"/>
  <c r="C53" i="4"/>
  <c r="D53" i="4"/>
  <c r="E53" i="4"/>
  <c r="F53" i="4"/>
  <c r="H53" i="4"/>
  <c r="J53" i="4"/>
  <c r="L53" i="4"/>
  <c r="N47" i="10"/>
  <c r="A46" i="10"/>
  <c r="N2" i="9"/>
  <c r="W1" i="9"/>
  <c r="Q69" i="9"/>
  <c r="Q7" i="9"/>
  <c r="Q33" i="9"/>
  <c r="Q34" i="9"/>
  <c r="Q32" i="9"/>
  <c r="Q86" i="9"/>
  <c r="R1" i="9"/>
  <c r="Q3" i="9"/>
  <c r="Q4" i="9"/>
  <c r="Q5" i="9"/>
  <c r="Q6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S83" i="9"/>
  <c r="U83" i="9"/>
  <c r="Z83" i="9"/>
  <c r="AB83" i="9"/>
  <c r="T82" i="9"/>
  <c r="U82" i="9"/>
  <c r="Z82" i="9"/>
  <c r="AA82" i="9"/>
  <c r="AB82" i="9"/>
  <c r="T81" i="9"/>
  <c r="V81" i="9"/>
  <c r="Y81" i="9"/>
  <c r="AB81" i="9"/>
  <c r="T79" i="9"/>
  <c r="U79" i="9"/>
  <c r="Z79" i="9"/>
  <c r="AB79" i="9"/>
  <c r="T77" i="9"/>
  <c r="U77" i="9"/>
  <c r="Z77" i="9"/>
  <c r="AB77" i="9"/>
  <c r="S59" i="9"/>
  <c r="U59" i="9"/>
  <c r="AA59" i="9"/>
  <c r="AB59" i="9"/>
  <c r="T58" i="9"/>
  <c r="U58" i="9"/>
  <c r="V58" i="9"/>
  <c r="Y58" i="9"/>
  <c r="AA58" i="9"/>
  <c r="T57" i="9"/>
  <c r="Z57" i="9"/>
  <c r="AB57" i="9"/>
  <c r="S63" i="9"/>
  <c r="U63" i="9"/>
  <c r="Y63" i="9"/>
  <c r="Z63" i="9"/>
  <c r="AA63" i="9"/>
  <c r="AB63" i="9"/>
  <c r="R62" i="9"/>
  <c r="T62" i="9"/>
  <c r="U62" i="9"/>
  <c r="V62" i="9"/>
  <c r="Y62" i="9"/>
  <c r="AA62" i="9"/>
  <c r="S67" i="9"/>
  <c r="T67" i="9"/>
  <c r="U67" i="9"/>
  <c r="Z67" i="9"/>
  <c r="AA67" i="9"/>
  <c r="AB67" i="9"/>
  <c r="R66" i="9"/>
  <c r="T66" i="9"/>
  <c r="U66" i="9"/>
  <c r="V66" i="9"/>
  <c r="Y66" i="9"/>
  <c r="AA66" i="9"/>
  <c r="S65" i="9"/>
  <c r="T65" i="9"/>
  <c r="U65" i="9"/>
  <c r="Z65" i="9"/>
  <c r="AB65" i="9"/>
  <c r="S71" i="9"/>
  <c r="T71" i="9"/>
  <c r="U71" i="9"/>
  <c r="AA71" i="9"/>
  <c r="AB71" i="9"/>
  <c r="S73" i="9"/>
  <c r="T73" i="9"/>
  <c r="U73" i="9"/>
  <c r="V73" i="9"/>
  <c r="Z73" i="9"/>
  <c r="AA73" i="9"/>
  <c r="AB73" i="9"/>
  <c r="T75" i="9"/>
  <c r="V75" i="9"/>
  <c r="Y75" i="9"/>
  <c r="Z75" i="9"/>
  <c r="AB75" i="9"/>
  <c r="AA7" i="9"/>
  <c r="Z7" i="9"/>
  <c r="V7" i="9"/>
  <c r="U7" i="9"/>
  <c r="R3" i="9"/>
  <c r="S3" i="9"/>
  <c r="AA3" i="9"/>
  <c r="AB3" i="9"/>
  <c r="T4" i="9"/>
  <c r="U4" i="9"/>
  <c r="V4" i="9"/>
  <c r="Z4" i="9"/>
  <c r="R5" i="9"/>
  <c r="V5" i="9"/>
  <c r="Z5" i="9"/>
  <c r="AA5" i="9"/>
  <c r="T6" i="9"/>
  <c r="V6" i="9"/>
  <c r="Y6" i="9"/>
  <c r="Z6" i="9"/>
  <c r="R9" i="9"/>
  <c r="T9" i="9"/>
  <c r="V9" i="9"/>
  <c r="Y9" i="9"/>
  <c r="AB9" i="9"/>
  <c r="S10" i="9"/>
  <c r="T10" i="9"/>
  <c r="V10" i="9"/>
  <c r="Y10" i="9"/>
  <c r="Z10" i="9"/>
  <c r="AA10" i="9"/>
  <c r="S14" i="9"/>
  <c r="X14" i="9"/>
  <c r="Y14" i="9"/>
  <c r="Z14" i="9"/>
  <c r="AB14" i="9"/>
  <c r="S16" i="9"/>
  <c r="T16" i="9"/>
  <c r="U16" i="9"/>
  <c r="Z16" i="9"/>
  <c r="AA16" i="9"/>
  <c r="AB16" i="9"/>
  <c r="R17" i="9"/>
  <c r="T17" i="9"/>
  <c r="V17" i="9"/>
  <c r="AA17" i="9"/>
  <c r="R19" i="9"/>
  <c r="V19" i="9"/>
  <c r="X19" i="9"/>
  <c r="Z19" i="9"/>
  <c r="AA19" i="9"/>
  <c r="AB19" i="9"/>
  <c r="U20" i="9"/>
  <c r="V20" i="9"/>
  <c r="X20" i="9"/>
  <c r="Z20" i="9"/>
  <c r="AA20" i="9"/>
  <c r="S21" i="9"/>
  <c r="T21" i="9"/>
  <c r="X21" i="9"/>
  <c r="AA21" i="9"/>
  <c r="AB21" i="9"/>
  <c r="S22" i="9"/>
  <c r="U22" i="9"/>
  <c r="V22" i="9"/>
  <c r="Y22" i="9"/>
  <c r="Z22" i="9"/>
  <c r="AA22" i="9"/>
  <c r="AB22" i="9"/>
  <c r="U37" i="9"/>
  <c r="V37" i="9"/>
  <c r="Y37" i="9"/>
  <c r="AA37" i="9"/>
  <c r="AB37" i="9"/>
  <c r="U44" i="9"/>
  <c r="X44" i="9"/>
  <c r="Z44" i="9"/>
  <c r="AA44" i="9"/>
  <c r="AB44" i="9"/>
  <c r="S45" i="9"/>
  <c r="T45" i="9"/>
  <c r="V45" i="9"/>
  <c r="Y45" i="9"/>
  <c r="AA45" i="9"/>
  <c r="S61" i="9"/>
  <c r="T61" i="9"/>
  <c r="U61" i="9"/>
  <c r="V61" i="9"/>
  <c r="Z61" i="9"/>
  <c r="AB61" i="9"/>
  <c r="R70" i="9"/>
  <c r="T70" i="9"/>
  <c r="U70" i="9"/>
  <c r="V70" i="9"/>
  <c r="Y70" i="9"/>
  <c r="Z70" i="9"/>
  <c r="AA70" i="9"/>
  <c r="T76" i="9"/>
  <c r="V76" i="9"/>
  <c r="Y76" i="9"/>
  <c r="Z76" i="9"/>
  <c r="AA76" i="9"/>
  <c r="S84" i="9"/>
  <c r="T84" i="9"/>
  <c r="U84" i="9"/>
  <c r="Y84" i="9"/>
  <c r="Z84" i="9"/>
  <c r="AA84" i="9"/>
  <c r="AB84" i="9"/>
  <c r="U13" i="9"/>
  <c r="T13" i="9"/>
  <c r="AB78" i="9"/>
  <c r="Z78" i="9"/>
  <c r="Y78" i="9"/>
  <c r="V78" i="9"/>
  <c r="U78" i="9"/>
  <c r="S78" i="9"/>
  <c r="R78" i="9"/>
  <c r="AB80" i="9"/>
  <c r="AA80" i="9"/>
  <c r="T80" i="9"/>
  <c r="AA8" i="9"/>
  <c r="Z8" i="9"/>
  <c r="V8" i="9"/>
  <c r="U8" i="9"/>
  <c r="S8" i="9"/>
  <c r="R8" i="9"/>
  <c r="AB11" i="9"/>
  <c r="Z11" i="9"/>
  <c r="U11" i="9"/>
  <c r="T11" i="9"/>
  <c r="AB12" i="9"/>
  <c r="Z12" i="9"/>
  <c r="U12" i="9"/>
  <c r="T12" i="9"/>
  <c r="S12" i="9"/>
  <c r="Z15" i="9"/>
  <c r="X15" i="9"/>
  <c r="V15" i="9"/>
  <c r="AB18" i="9"/>
  <c r="AA18" i="9"/>
  <c r="Z18" i="9"/>
  <c r="Y18" i="9"/>
  <c r="V18" i="9"/>
  <c r="T18" i="9"/>
  <c r="S18" i="9"/>
  <c r="R18" i="9"/>
  <c r="AB30" i="9"/>
  <c r="Z30" i="9"/>
  <c r="V30" i="9"/>
  <c r="R32" i="9"/>
  <c r="S32" i="9"/>
  <c r="T32" i="9"/>
  <c r="V32" i="9"/>
  <c r="Y32" i="9"/>
  <c r="AA32" i="9"/>
  <c r="AB32" i="9"/>
  <c r="AB23" i="9"/>
  <c r="AA23" i="9"/>
  <c r="Z23" i="9"/>
  <c r="S23" i="9"/>
  <c r="R23" i="9"/>
  <c r="AB24" i="9"/>
  <c r="Z24" i="9"/>
  <c r="V24" i="9"/>
  <c r="U24" i="9"/>
  <c r="S24" i="9"/>
  <c r="AA40" i="9"/>
  <c r="Z40" i="9"/>
  <c r="Y40" i="9"/>
  <c r="V40" i="9"/>
  <c r="U40" i="9"/>
  <c r="T40" i="9"/>
  <c r="S40" i="9"/>
  <c r="AB42" i="9"/>
  <c r="Z42" i="9"/>
  <c r="X42" i="9"/>
  <c r="V42" i="9"/>
  <c r="U42" i="9"/>
  <c r="S42" i="9"/>
  <c r="R42" i="9"/>
  <c r="AB51" i="9"/>
  <c r="Z51" i="9"/>
  <c r="X51" i="9"/>
  <c r="V51" i="9"/>
  <c r="U51" i="9"/>
  <c r="AA55" i="9"/>
  <c r="X55" i="9"/>
  <c r="V55" i="9"/>
  <c r="U55" i="9"/>
  <c r="R55" i="9"/>
  <c r="AA60" i="9"/>
  <c r="Z60" i="9"/>
  <c r="Y60" i="9"/>
  <c r="V60" i="9"/>
  <c r="U60" i="9"/>
  <c r="T60" i="9"/>
  <c r="AB46" i="9"/>
  <c r="Z46" i="9"/>
  <c r="X46" i="9"/>
  <c r="V46" i="9"/>
  <c r="U46" i="9"/>
  <c r="R46" i="9"/>
  <c r="AA64" i="9"/>
  <c r="Z64" i="9"/>
  <c r="Y64" i="9"/>
  <c r="V64" i="9"/>
  <c r="U64" i="9"/>
  <c r="T64" i="9"/>
  <c r="AA68" i="9"/>
  <c r="Z68" i="9"/>
  <c r="Y68" i="9"/>
  <c r="V68" i="9"/>
  <c r="U68" i="9"/>
  <c r="T68" i="9"/>
  <c r="S69" i="9"/>
  <c r="T69" i="9"/>
  <c r="U69" i="9"/>
  <c r="V69" i="9"/>
  <c r="Y69" i="9"/>
  <c r="Z69" i="9"/>
  <c r="AA69" i="9"/>
  <c r="AB69" i="9"/>
  <c r="AA72" i="9"/>
  <c r="Z72" i="9"/>
  <c r="Y72" i="9"/>
  <c r="V72" i="9"/>
  <c r="U72" i="9"/>
  <c r="T72" i="9"/>
  <c r="AA74" i="9"/>
  <c r="Z74" i="9"/>
  <c r="Y74" i="9"/>
  <c r="V74" i="9"/>
  <c r="U74" i="9"/>
  <c r="T74" i="9"/>
  <c r="R74" i="9"/>
  <c r="R25" i="9"/>
  <c r="T25" i="9"/>
  <c r="U25" i="9"/>
  <c r="V25" i="9"/>
  <c r="Y25" i="9"/>
  <c r="Z25" i="9"/>
  <c r="AA25" i="9"/>
  <c r="AB25" i="9"/>
  <c r="T26" i="9"/>
  <c r="V26" i="9"/>
  <c r="Z26" i="9"/>
  <c r="AA26" i="9"/>
  <c r="S28" i="9"/>
  <c r="T28" i="9"/>
  <c r="U28" i="9"/>
  <c r="Y28" i="9"/>
  <c r="Z28" i="9"/>
  <c r="AA28" i="9"/>
  <c r="AB28" i="9"/>
  <c r="S29" i="9"/>
  <c r="U29" i="9"/>
  <c r="V29" i="9"/>
  <c r="X29" i="9"/>
  <c r="Y29" i="9"/>
  <c r="AA29" i="9"/>
  <c r="AB29" i="9"/>
  <c r="S27" i="9"/>
  <c r="U27" i="9"/>
  <c r="V27" i="9"/>
  <c r="Y27" i="9"/>
  <c r="AA27" i="9"/>
  <c r="AB27" i="9"/>
  <c r="R31" i="9"/>
  <c r="S31" i="9"/>
  <c r="T31" i="9"/>
  <c r="U31" i="9"/>
  <c r="Z31" i="9"/>
  <c r="AA31" i="9"/>
  <c r="AB31" i="9"/>
  <c r="U36" i="9"/>
  <c r="V36" i="9"/>
  <c r="X36" i="9"/>
  <c r="Y36" i="9"/>
  <c r="AA36" i="9"/>
  <c r="AB36" i="9"/>
  <c r="R35" i="9"/>
  <c r="U35" i="9"/>
  <c r="Y35" i="9"/>
  <c r="Z35" i="9"/>
  <c r="AA35" i="9"/>
  <c r="AB35" i="9"/>
  <c r="AB34" i="9"/>
  <c r="AA34" i="9"/>
  <c r="Z34" i="9"/>
  <c r="Y34" i="9"/>
  <c r="U34" i="9"/>
  <c r="T34" i="9"/>
  <c r="S34" i="9"/>
  <c r="R34" i="9"/>
  <c r="AB33" i="9"/>
  <c r="AA33" i="9"/>
  <c r="Y33" i="9"/>
  <c r="V33" i="9"/>
  <c r="T33" i="9"/>
  <c r="S33" i="9"/>
  <c r="R33" i="9"/>
  <c r="R39" i="9"/>
  <c r="T39" i="9"/>
  <c r="U39" i="9"/>
  <c r="V39" i="9"/>
  <c r="Y39" i="9"/>
  <c r="Z39" i="9"/>
  <c r="AA39" i="9"/>
  <c r="R38" i="9"/>
  <c r="V38" i="9"/>
  <c r="X38" i="9"/>
  <c r="Z38" i="9"/>
  <c r="AA38" i="9"/>
  <c r="AB38" i="9"/>
  <c r="R41" i="9"/>
  <c r="T41" i="9"/>
  <c r="U41" i="9"/>
  <c r="V41" i="9"/>
  <c r="Y41" i="9"/>
  <c r="Z41" i="9"/>
  <c r="AA41" i="9"/>
  <c r="S49" i="9"/>
  <c r="T49" i="9"/>
  <c r="U49" i="9"/>
  <c r="V49" i="9"/>
  <c r="X49" i="9"/>
  <c r="Z49" i="9"/>
  <c r="U48" i="9"/>
  <c r="V48" i="9"/>
  <c r="Y48" i="9"/>
  <c r="Z48" i="9"/>
  <c r="AA48" i="9"/>
  <c r="AB48" i="9"/>
  <c r="R47" i="9"/>
  <c r="T47" i="9"/>
  <c r="U47" i="9"/>
  <c r="V47" i="9"/>
  <c r="X47" i="9"/>
  <c r="Z47" i="9"/>
  <c r="AA47" i="9"/>
  <c r="AB47" i="9"/>
  <c r="S50" i="9"/>
  <c r="T50" i="9"/>
  <c r="U50" i="9"/>
  <c r="V50" i="9"/>
  <c r="X50" i="9"/>
  <c r="AB50" i="9"/>
  <c r="R54" i="9"/>
  <c r="T54" i="9"/>
  <c r="X54" i="9"/>
  <c r="Z54" i="9"/>
  <c r="R53" i="9"/>
  <c r="S53" i="9"/>
  <c r="T53" i="9"/>
  <c r="U53" i="9"/>
  <c r="V53" i="9"/>
  <c r="Y53" i="9"/>
  <c r="Z53" i="9"/>
  <c r="AA53" i="9"/>
  <c r="AB53" i="9"/>
  <c r="R52" i="9"/>
  <c r="T52" i="9"/>
  <c r="U52" i="9"/>
  <c r="V52" i="9"/>
  <c r="X52" i="9"/>
  <c r="AA52" i="9"/>
  <c r="AB52" i="9"/>
  <c r="AB56" i="9"/>
  <c r="Z56" i="9"/>
  <c r="Y56" i="9"/>
  <c r="X56" i="9"/>
  <c r="V56" i="9"/>
  <c r="U56" i="9"/>
  <c r="T56" i="9"/>
  <c r="T85" i="9"/>
  <c r="Y85" i="9"/>
  <c r="Z85" i="9"/>
  <c r="I65" i="9" l="1"/>
  <c r="Y65" i="9" s="1"/>
  <c r="I62" i="4"/>
  <c r="K30" i="9"/>
  <c r="AA30" i="9" s="1"/>
  <c r="K28" i="4"/>
  <c r="B30" i="9"/>
  <c r="R30" i="9" s="1"/>
  <c r="B28" i="4"/>
  <c r="K43" i="9"/>
  <c r="K41" i="4"/>
  <c r="B43" i="9"/>
  <c r="B41" i="4"/>
  <c r="K56" i="9"/>
  <c r="AA56" i="9" s="1"/>
  <c r="K53" i="4"/>
  <c r="B53" i="4"/>
  <c r="B56" i="9"/>
  <c r="R56" i="9" s="1"/>
  <c r="V32" i="18"/>
  <c r="Z32" i="18"/>
  <c r="D20" i="9"/>
  <c r="T20" i="9" s="1"/>
  <c r="D19" i="4"/>
  <c r="E26" i="9"/>
  <c r="U26" i="9" s="1"/>
  <c r="E24" i="4"/>
  <c r="D48" i="9"/>
  <c r="T48" i="9" s="1"/>
  <c r="F67" i="9"/>
  <c r="V67" i="9" s="1"/>
  <c r="F64" i="4"/>
  <c r="M33" i="10"/>
  <c r="H31" i="4"/>
  <c r="I52" i="9"/>
  <c r="Y52" i="9" s="1"/>
  <c r="I49" i="4"/>
  <c r="L64" i="9"/>
  <c r="AB64" i="9" s="1"/>
  <c r="L61" i="4"/>
  <c r="C64" i="9"/>
  <c r="S64" i="9" s="1"/>
  <c r="C61" i="4"/>
  <c r="F84" i="9"/>
  <c r="V84" i="9" s="1"/>
  <c r="F80" i="4"/>
  <c r="Z84" i="18"/>
  <c r="H34" i="9"/>
  <c r="X34" i="9" s="1"/>
  <c r="H32" i="4"/>
  <c r="E38" i="9"/>
  <c r="U38" i="9" s="1"/>
  <c r="E36" i="4"/>
  <c r="I77" i="9"/>
  <c r="Y77" i="9" s="1"/>
  <c r="I73" i="4"/>
  <c r="D78" i="9"/>
  <c r="T78" i="9" s="1"/>
  <c r="D74" i="4"/>
  <c r="M18" i="10"/>
  <c r="H17" i="4"/>
  <c r="E19" i="9"/>
  <c r="U19" i="9" s="1"/>
  <c r="E18" i="4"/>
  <c r="K24" i="9"/>
  <c r="AA24" i="9" s="1"/>
  <c r="K22" i="4"/>
  <c r="B24" i="9"/>
  <c r="R24" i="9" s="1"/>
  <c r="B22" i="4"/>
  <c r="M41" i="10"/>
  <c r="H39" i="4"/>
  <c r="H41" i="9"/>
  <c r="X41" i="9" s="1"/>
  <c r="C46" i="9"/>
  <c r="S46" i="9" s="1"/>
  <c r="G49" i="10"/>
  <c r="G43" i="4" s="1"/>
  <c r="C43" i="4"/>
  <c r="D48" i="4"/>
  <c r="D51" i="9"/>
  <c r="T51" i="9" s="1"/>
  <c r="I61" i="9"/>
  <c r="Y61" i="9" s="1"/>
  <c r="I58" i="4"/>
  <c r="L62" i="9"/>
  <c r="AB62" i="9" s="1"/>
  <c r="L59" i="4"/>
  <c r="C62" i="9"/>
  <c r="S62" i="9" s="1"/>
  <c r="C59" i="4"/>
  <c r="L74" i="9"/>
  <c r="AB74" i="9" s="1"/>
  <c r="L71" i="4"/>
  <c r="C74" i="9"/>
  <c r="S74" i="9" s="1"/>
  <c r="C71" i="4"/>
  <c r="J81" i="9"/>
  <c r="Z81" i="9" s="1"/>
  <c r="J77" i="4"/>
  <c r="K83" i="9"/>
  <c r="AA83" i="9" s="1"/>
  <c r="K79" i="4"/>
  <c r="H18" i="9"/>
  <c r="X18" i="9" s="1"/>
  <c r="F23" i="9"/>
  <c r="V23" i="9" s="1"/>
  <c r="F21" i="4"/>
  <c r="H32" i="9"/>
  <c r="X32" i="9" s="1"/>
  <c r="H30" i="4"/>
  <c r="H33" i="9"/>
  <c r="X33" i="9" s="1"/>
  <c r="D36" i="9"/>
  <c r="T36" i="9" s="1"/>
  <c r="D34" i="4"/>
  <c r="L55" i="9"/>
  <c r="AB55" i="9" s="1"/>
  <c r="L52" i="4"/>
  <c r="F14" i="9"/>
  <c r="V14" i="9" s="1"/>
  <c r="F13" i="4"/>
  <c r="D29" i="9"/>
  <c r="T29" i="9" s="1"/>
  <c r="D27" i="4"/>
  <c r="L60" i="9"/>
  <c r="AB60" i="9" s="1"/>
  <c r="L57" i="4"/>
  <c r="C69" i="4"/>
  <c r="C72" i="9"/>
  <c r="S72" i="9" s="1"/>
  <c r="E80" i="9"/>
  <c r="U80" i="9" s="1"/>
  <c r="E76" i="4"/>
  <c r="L63" i="4"/>
  <c r="F28" i="9"/>
  <c r="V28" i="9" s="1"/>
  <c r="F26" i="4"/>
  <c r="F35" i="9"/>
  <c r="V35" i="9" s="1"/>
  <c r="F33" i="4"/>
  <c r="I44" i="9"/>
  <c r="Y44" i="9" s="1"/>
  <c r="M44" i="10"/>
  <c r="I42" i="4"/>
  <c r="K49" i="9"/>
  <c r="AA49" i="9" s="1"/>
  <c r="K46" i="4"/>
  <c r="B49" i="9"/>
  <c r="R49" i="9" s="1"/>
  <c r="B46" i="4"/>
  <c r="E54" i="9"/>
  <c r="U54" i="9" s="1"/>
  <c r="E51" i="4"/>
  <c r="I57" i="9"/>
  <c r="Y57" i="9" s="1"/>
  <c r="I54" i="4"/>
  <c r="F59" i="9"/>
  <c r="V59" i="9" s="1"/>
  <c r="F56" i="4"/>
  <c r="F71" i="9"/>
  <c r="V71" i="9" s="1"/>
  <c r="F68" i="4"/>
  <c r="C63" i="4"/>
  <c r="J27" i="9"/>
  <c r="Z27" i="9" s="1"/>
  <c r="J25" i="4"/>
  <c r="L68" i="9"/>
  <c r="AB68" i="9" s="1"/>
  <c r="L65" i="4"/>
  <c r="C65" i="4"/>
  <c r="C68" i="9"/>
  <c r="S68" i="9" s="1"/>
  <c r="I79" i="9"/>
  <c r="Y79" i="9" s="1"/>
  <c r="I75" i="4"/>
  <c r="J65" i="4"/>
  <c r="L76" i="4"/>
  <c r="D13" i="4"/>
  <c r="E72" i="4"/>
  <c r="B29" i="9"/>
  <c r="R29" i="9" s="1"/>
  <c r="I30" i="9"/>
  <c r="Y30" i="9" s="1"/>
  <c r="B36" i="9"/>
  <c r="R36" i="9" s="1"/>
  <c r="M36" i="10"/>
  <c r="M51" i="10"/>
  <c r="M48" i="9" s="1"/>
  <c r="AC48" i="9" s="1"/>
  <c r="C54" i="9"/>
  <c r="S54" i="9" s="1"/>
  <c r="Y24" i="18"/>
  <c r="I53" i="4"/>
  <c r="F47" i="4"/>
  <c r="F44" i="4"/>
  <c r="F20" i="4"/>
  <c r="J67" i="4"/>
  <c r="J63" i="4"/>
  <c r="D60" i="4"/>
  <c r="C26" i="9"/>
  <c r="S26" i="9" s="1"/>
  <c r="M32" i="10"/>
  <c r="Z22" i="18"/>
  <c r="Y39" i="18"/>
  <c r="V47" i="18"/>
  <c r="J37" i="4"/>
  <c r="K27" i="4"/>
  <c r="E66" i="4"/>
  <c r="J61" i="4"/>
  <c r="D21" i="4"/>
  <c r="B74" i="4"/>
  <c r="F42" i="4"/>
  <c r="D68" i="4"/>
  <c r="D23" i="9"/>
  <c r="T23" i="9" s="1"/>
  <c r="B48" i="9"/>
  <c r="R48" i="9" s="1"/>
  <c r="M56" i="10"/>
  <c r="M53" i="9" s="1"/>
  <c r="AC53" i="9" s="1"/>
  <c r="J55" i="9"/>
  <c r="Z55" i="9" s="1"/>
  <c r="C80" i="9"/>
  <c r="S80" i="9" s="1"/>
  <c r="Y19" i="18"/>
  <c r="Z80" i="18"/>
  <c r="F49" i="4"/>
  <c r="D50" i="4"/>
  <c r="L51" i="4"/>
  <c r="F29" i="4"/>
  <c r="F58" i="4"/>
  <c r="F62" i="4"/>
  <c r="J59" i="4"/>
  <c r="L26" i="9"/>
  <c r="AB26" i="9" s="1"/>
  <c r="H28" i="9"/>
  <c r="X28" i="9" s="1"/>
  <c r="G34" i="10"/>
  <c r="G32" i="4" s="1"/>
  <c r="M55" i="10"/>
  <c r="H53" i="9"/>
  <c r="X53" i="9" s="1"/>
  <c r="Y35" i="18"/>
  <c r="V16" i="18"/>
  <c r="V24" i="18"/>
  <c r="V77" i="18"/>
  <c r="M84" i="10"/>
  <c r="M81" i="9" s="1"/>
  <c r="AC81" i="9" s="1"/>
  <c r="Z28" i="18"/>
  <c r="Y71" i="18"/>
  <c r="Y75" i="18"/>
  <c r="K34" i="4"/>
  <c r="D26" i="4"/>
  <c r="J57" i="4"/>
  <c r="B40" i="4"/>
  <c r="C28" i="4"/>
  <c r="C18" i="4"/>
  <c r="B19" i="4"/>
  <c r="D80" i="4"/>
  <c r="D64" i="4"/>
  <c r="F73" i="4"/>
  <c r="J32" i="9"/>
  <c r="Z32" i="9" s="1"/>
  <c r="Y52" i="18"/>
  <c r="V17" i="18"/>
  <c r="V33" i="18"/>
  <c r="V41" i="18"/>
  <c r="Z53" i="18"/>
  <c r="V74" i="18"/>
  <c r="V78" i="18"/>
  <c r="V82" i="18"/>
  <c r="L28" i="4"/>
  <c r="J55" i="4"/>
  <c r="F75" i="4"/>
  <c r="I79" i="4"/>
  <c r="G14" i="10"/>
  <c r="N14" i="10" s="1"/>
  <c r="G25" i="10"/>
  <c r="M48" i="10"/>
  <c r="M45" i="9" s="1"/>
  <c r="AC45" i="9" s="1"/>
  <c r="M67" i="10"/>
  <c r="M71" i="10"/>
  <c r="Y23" i="18"/>
  <c r="Y27" i="18"/>
  <c r="Z45" i="18"/>
  <c r="Z74" i="18"/>
  <c r="W85" i="18"/>
  <c r="V18" i="18"/>
  <c r="H3" i="4"/>
  <c r="I6" i="4"/>
  <c r="M3" i="10"/>
  <c r="M3" i="9" s="1"/>
  <c r="AC3" i="9" s="1"/>
  <c r="V3" i="18"/>
  <c r="J4" i="4"/>
  <c r="K5" i="4"/>
  <c r="G3" i="10"/>
  <c r="K3" i="4"/>
  <c r="L5" i="4"/>
  <c r="K6" i="4"/>
  <c r="J8" i="4"/>
  <c r="C6" i="9"/>
  <c r="S6" i="9" s="1"/>
  <c r="I14" i="4"/>
  <c r="F11" i="4"/>
  <c r="B3" i="4"/>
  <c r="Z6" i="18"/>
  <c r="F13" i="10"/>
  <c r="F14" i="4" s="1"/>
  <c r="E7" i="4"/>
  <c r="D4" i="4"/>
  <c r="B10" i="4"/>
  <c r="C88" i="10"/>
  <c r="C85" i="9" s="1"/>
  <c r="S85" i="9" s="1"/>
  <c r="C15" i="9"/>
  <c r="S15" i="9" s="1"/>
  <c r="G15" i="10"/>
  <c r="D19" i="9"/>
  <c r="T19" i="9" s="1"/>
  <c r="G19" i="10"/>
  <c r="M37" i="10"/>
  <c r="J37" i="9"/>
  <c r="Z37" i="9" s="1"/>
  <c r="K79" i="9"/>
  <c r="AA79" i="9" s="1"/>
  <c r="K75" i="4"/>
  <c r="Y83" i="18"/>
  <c r="D17" i="4"/>
  <c r="B11" i="4"/>
  <c r="E4" i="4"/>
  <c r="J35" i="4"/>
  <c r="E62" i="4"/>
  <c r="J64" i="4"/>
  <c r="H48" i="9"/>
  <c r="X48" i="9" s="1"/>
  <c r="C55" i="4"/>
  <c r="C58" i="9"/>
  <c r="S58" i="9" s="1"/>
  <c r="J13" i="10"/>
  <c r="N13" i="18"/>
  <c r="Z20" i="18"/>
  <c r="Z82" i="18"/>
  <c r="M25" i="10"/>
  <c r="N25" i="10" s="1"/>
  <c r="H25" i="9"/>
  <c r="X25" i="9" s="1"/>
  <c r="D18" i="4"/>
  <c r="C11" i="9"/>
  <c r="S11" i="9" s="1"/>
  <c r="C10" i="4"/>
  <c r="G11" i="10"/>
  <c r="E21" i="9"/>
  <c r="U21" i="9" s="1"/>
  <c r="E20" i="4"/>
  <c r="E33" i="9"/>
  <c r="U33" i="9" s="1"/>
  <c r="G33" i="10"/>
  <c r="E31" i="4"/>
  <c r="C38" i="9"/>
  <c r="S38" i="9" s="1"/>
  <c r="G38" i="10"/>
  <c r="G36" i="4" s="1"/>
  <c r="M52" i="9"/>
  <c r="AC52" i="9" s="1"/>
  <c r="M49" i="4"/>
  <c r="F82" i="9"/>
  <c r="V82" i="9" s="1"/>
  <c r="F78" i="4"/>
  <c r="R13" i="18"/>
  <c r="L13" i="10"/>
  <c r="Y79" i="18"/>
  <c r="Y15" i="18"/>
  <c r="D40" i="4"/>
  <c r="D42" i="9"/>
  <c r="T42" i="9" s="1"/>
  <c r="L37" i="4"/>
  <c r="E5" i="4"/>
  <c r="M50" i="4"/>
  <c r="D7" i="4"/>
  <c r="D8" i="9"/>
  <c r="T8" i="9" s="1"/>
  <c r="K11" i="9"/>
  <c r="AA11" i="9" s="1"/>
  <c r="K10" i="4"/>
  <c r="K14" i="9"/>
  <c r="AA14" i="9" s="1"/>
  <c r="K13" i="4"/>
  <c r="L17" i="9"/>
  <c r="AB17" i="9" s="1"/>
  <c r="L16" i="4"/>
  <c r="H30" i="9"/>
  <c r="X30" i="9" s="1"/>
  <c r="H28" i="4"/>
  <c r="M30" i="10"/>
  <c r="M30" i="9" s="1"/>
  <c r="AC30" i="9" s="1"/>
  <c r="G48" i="10"/>
  <c r="I49" i="9"/>
  <c r="Y49" i="9" s="1"/>
  <c r="M52" i="10"/>
  <c r="K51" i="9"/>
  <c r="AA51" i="9" s="1"/>
  <c r="K48" i="4"/>
  <c r="B51" i="9"/>
  <c r="R51" i="9" s="1"/>
  <c r="B48" i="4"/>
  <c r="Z11" i="18"/>
  <c r="Z24" i="18"/>
  <c r="Z36" i="18"/>
  <c r="G21" i="4"/>
  <c r="M45" i="4"/>
  <c r="L41" i="9"/>
  <c r="AB41" i="9" s="1"/>
  <c r="L39" i="4"/>
  <c r="C41" i="9"/>
  <c r="S41" i="9" s="1"/>
  <c r="C39" i="4"/>
  <c r="M44" i="9"/>
  <c r="AC44" i="9" s="1"/>
  <c r="M42" i="4"/>
  <c r="D42" i="4"/>
  <c r="D44" i="9"/>
  <c r="T44" i="9" s="1"/>
  <c r="E57" i="9"/>
  <c r="U57" i="9" s="1"/>
  <c r="E54" i="4"/>
  <c r="F12" i="4"/>
  <c r="F13" i="9"/>
  <c r="V13" i="9" s="1"/>
  <c r="C13" i="18"/>
  <c r="C13" i="10"/>
  <c r="M41" i="9"/>
  <c r="AC41" i="9" s="1"/>
  <c r="M39" i="4"/>
  <c r="L50" i="4"/>
  <c r="E52" i="4"/>
  <c r="J60" i="4"/>
  <c r="M77" i="4"/>
  <c r="H77" i="4"/>
  <c r="M10" i="10"/>
  <c r="L10" i="9"/>
  <c r="AB10" i="9" s="1"/>
  <c r="L9" i="4"/>
  <c r="B16" i="9"/>
  <c r="R16" i="9" s="1"/>
  <c r="B15" i="4"/>
  <c r="M26" i="10"/>
  <c r="M24" i="4" s="1"/>
  <c r="I26" i="9"/>
  <c r="Y26" i="9" s="1"/>
  <c r="G40" i="10"/>
  <c r="G38" i="4" s="1"/>
  <c r="B40" i="9"/>
  <c r="R40" i="9" s="1"/>
  <c r="M68" i="9"/>
  <c r="AC68" i="9" s="1"/>
  <c r="M65" i="4"/>
  <c r="M75" i="10"/>
  <c r="H69" i="4"/>
  <c r="Y5" i="18"/>
  <c r="Y31" i="18"/>
  <c r="Z40" i="18"/>
  <c r="K88" i="10"/>
  <c r="K85" i="9" s="1"/>
  <c r="AA85" i="9" s="1"/>
  <c r="Q85" i="18"/>
  <c r="I29" i="4"/>
  <c r="H23" i="4"/>
  <c r="M32" i="9"/>
  <c r="AC32" i="9" s="1"/>
  <c r="M30" i="4"/>
  <c r="J59" i="9"/>
  <c r="Z59" i="9" s="1"/>
  <c r="J56" i="4"/>
  <c r="J71" i="9"/>
  <c r="Z71" i="9" s="1"/>
  <c r="J68" i="4"/>
  <c r="J80" i="9"/>
  <c r="Z80" i="9" s="1"/>
  <c r="J76" i="4"/>
  <c r="J47" i="4"/>
  <c r="H45" i="4"/>
  <c r="K12" i="9"/>
  <c r="AA12" i="9" s="1"/>
  <c r="K11" i="4"/>
  <c r="B13" i="9"/>
  <c r="R13" i="9" s="1"/>
  <c r="B12" i="4"/>
  <c r="B14" i="4"/>
  <c r="B27" i="9"/>
  <c r="R27" i="9" s="1"/>
  <c r="G27" i="10"/>
  <c r="B25" i="4"/>
  <c r="M28" i="9"/>
  <c r="AC28" i="9" s="1"/>
  <c r="M26" i="4"/>
  <c r="B37" i="9"/>
  <c r="R37" i="9" s="1"/>
  <c r="G37" i="10"/>
  <c r="G37" i="9" s="1"/>
  <c r="W37" i="9" s="1"/>
  <c r="B50" i="9"/>
  <c r="R50" i="9" s="1"/>
  <c r="G53" i="10"/>
  <c r="G47" i="4" s="1"/>
  <c r="K75" i="9"/>
  <c r="AA75" i="9" s="1"/>
  <c r="K72" i="4"/>
  <c r="Y48" i="18"/>
  <c r="Z72" i="18"/>
  <c r="Z76" i="18"/>
  <c r="I85" i="18"/>
  <c r="F88" i="10"/>
  <c r="F85" i="9" s="1"/>
  <c r="V85" i="9" s="1"/>
  <c r="G31" i="10"/>
  <c r="G52" i="10"/>
  <c r="G46" i="4" s="1"/>
  <c r="V54" i="18"/>
  <c r="A91" i="16"/>
  <c r="A92" i="16"/>
  <c r="F5" i="4"/>
  <c r="M11" i="10"/>
  <c r="M11" i="9" s="1"/>
  <c r="AC11" i="9" s="1"/>
  <c r="M29" i="10"/>
  <c r="B45" i="9"/>
  <c r="R45" i="9" s="1"/>
  <c r="M82" i="10"/>
  <c r="G87" i="10"/>
  <c r="G80" i="4" s="1"/>
  <c r="P13" i="18"/>
  <c r="Y14" i="18"/>
  <c r="Z19" i="18"/>
  <c r="Y21" i="18"/>
  <c r="Y30" i="18"/>
  <c r="Z35" i="18"/>
  <c r="Y37" i="18"/>
  <c r="Y40" i="18"/>
  <c r="Z46" i="18"/>
  <c r="Y47" i="18"/>
  <c r="Z52" i="18"/>
  <c r="Y54" i="18"/>
  <c r="Z71" i="18"/>
  <c r="Y73" i="18"/>
  <c r="Z77" i="18"/>
  <c r="Y82" i="18"/>
  <c r="V13" i="18"/>
  <c r="Z48" i="18"/>
  <c r="A90" i="17"/>
  <c r="A91" i="17"/>
  <c r="A92" i="17"/>
  <c r="G16" i="10"/>
  <c r="G59" i="10"/>
  <c r="G53" i="4" s="1"/>
  <c r="G76" i="10"/>
  <c r="G80" i="10"/>
  <c r="G73" i="4" s="1"/>
  <c r="G85" i="10"/>
  <c r="G78" i="4" s="1"/>
  <c r="Z14" i="18"/>
  <c r="Z30" i="18"/>
  <c r="Z47" i="18"/>
  <c r="O85" i="18"/>
  <c r="V10" i="18"/>
  <c r="V30" i="18"/>
  <c r="V44" i="18"/>
  <c r="F6" i="4"/>
  <c r="M7" i="10"/>
  <c r="G42" i="10"/>
  <c r="G40" i="4" s="1"/>
  <c r="G56" i="10"/>
  <c r="G50" i="4" s="1"/>
  <c r="Z5" i="18"/>
  <c r="Y8" i="18"/>
  <c r="Y18" i="18"/>
  <c r="Y25" i="18"/>
  <c r="Z33" i="18"/>
  <c r="Y34" i="18"/>
  <c r="Y41" i="18"/>
  <c r="Y51" i="18"/>
  <c r="Y77" i="18"/>
  <c r="Z81" i="18"/>
  <c r="V11" i="18"/>
  <c r="Z31" i="18"/>
  <c r="V71" i="18"/>
  <c r="V75" i="18"/>
  <c r="A96" i="17"/>
  <c r="J5" i="4"/>
  <c r="M5" i="10"/>
  <c r="M4" i="4" s="1"/>
  <c r="G7" i="10"/>
  <c r="M14" i="10"/>
  <c r="G29" i="10"/>
  <c r="G27" i="4" s="1"/>
  <c r="M34" i="10"/>
  <c r="G57" i="10"/>
  <c r="G51" i="4" s="1"/>
  <c r="M68" i="10"/>
  <c r="M72" i="10"/>
  <c r="G79" i="10"/>
  <c r="B82" i="9"/>
  <c r="R82" i="9" s="1"/>
  <c r="M87" i="10"/>
  <c r="V21" i="18"/>
  <c r="A96" i="16"/>
  <c r="G20" i="10"/>
  <c r="C25" i="9"/>
  <c r="S25" i="9" s="1"/>
  <c r="J45" i="9"/>
  <c r="Z45" i="9" s="1"/>
  <c r="M59" i="10"/>
  <c r="M76" i="10"/>
  <c r="M70" i="4" s="1"/>
  <c r="M80" i="10"/>
  <c r="Y4" i="18"/>
  <c r="Z10" i="18"/>
  <c r="Z17" i="18"/>
  <c r="Y22" i="18"/>
  <c r="Z27" i="18"/>
  <c r="Z37" i="18"/>
  <c r="Y38" i="18"/>
  <c r="Z44" i="18"/>
  <c r="Z50" i="18"/>
  <c r="Y74" i="18"/>
  <c r="Z79" i="18"/>
  <c r="B88" i="10"/>
  <c r="V46" i="18"/>
  <c r="Z83" i="18"/>
  <c r="A178" i="15"/>
  <c r="A93" i="15" s="1"/>
  <c r="M6" i="10"/>
  <c r="M6" i="9" s="1"/>
  <c r="AC6" i="9" s="1"/>
  <c r="G10" i="10"/>
  <c r="G10" i="9" s="1"/>
  <c r="W10" i="9" s="1"/>
  <c r="M79" i="10"/>
  <c r="M76" i="9" s="1"/>
  <c r="AC76" i="9" s="1"/>
  <c r="Z8" i="18"/>
  <c r="Y9" i="18"/>
  <c r="I13" i="18"/>
  <c r="Y13" i="18" s="1"/>
  <c r="Y26" i="18"/>
  <c r="Y42" i="18"/>
  <c r="Y78" i="18"/>
  <c r="V22" i="18"/>
  <c r="V35" i="18"/>
  <c r="G5" i="10"/>
  <c r="C5" i="9"/>
  <c r="S5" i="9" s="1"/>
  <c r="G9" i="4"/>
  <c r="G14" i="9"/>
  <c r="W14" i="9" s="1"/>
  <c r="G25" i="9"/>
  <c r="W25" i="9" s="1"/>
  <c r="G23" i="4"/>
  <c r="C35" i="9"/>
  <c r="S35" i="9" s="1"/>
  <c r="G35" i="10"/>
  <c r="C47" i="9"/>
  <c r="S47" i="9" s="1"/>
  <c r="G50" i="10"/>
  <c r="G51" i="10"/>
  <c r="C48" i="9"/>
  <c r="S48" i="9" s="1"/>
  <c r="C34" i="4"/>
  <c r="E17" i="4"/>
  <c r="C4" i="4"/>
  <c r="K16" i="4"/>
  <c r="M28" i="4"/>
  <c r="K12" i="4"/>
  <c r="G6" i="10"/>
  <c r="G17" i="10"/>
  <c r="C17" i="9"/>
  <c r="S17" i="9" s="1"/>
  <c r="C16" i="4"/>
  <c r="M18" i="9"/>
  <c r="AC18" i="9" s="1"/>
  <c r="M17" i="4"/>
  <c r="I12" i="9"/>
  <c r="Y12" i="9" s="1"/>
  <c r="M12" i="10"/>
  <c r="I24" i="9"/>
  <c r="Y24" i="9" s="1"/>
  <c r="M24" i="10"/>
  <c r="B26" i="9"/>
  <c r="R26" i="9" s="1"/>
  <c r="G26" i="10"/>
  <c r="G33" i="9"/>
  <c r="W33" i="9" s="1"/>
  <c r="G31" i="4"/>
  <c r="M34" i="9"/>
  <c r="AC34" i="9" s="1"/>
  <c r="M32" i="4"/>
  <c r="C44" i="4"/>
  <c r="I8" i="9"/>
  <c r="Y8" i="9" s="1"/>
  <c r="M8" i="10"/>
  <c r="M9" i="10"/>
  <c r="M10" i="4"/>
  <c r="M13" i="10"/>
  <c r="I16" i="9"/>
  <c r="Y16" i="9" s="1"/>
  <c r="M16" i="10"/>
  <c r="I15" i="4"/>
  <c r="G18" i="10"/>
  <c r="I11" i="4"/>
  <c r="G13" i="4"/>
  <c r="I3" i="4"/>
  <c r="I4" i="9"/>
  <c r="Y4" i="9" s="1"/>
  <c r="M4" i="10"/>
  <c r="M5" i="9"/>
  <c r="AC5" i="9" s="1"/>
  <c r="M7" i="9"/>
  <c r="AC7" i="9" s="1"/>
  <c r="M6" i="4"/>
  <c r="G10" i="4"/>
  <c r="N11" i="10"/>
  <c r="G11" i="9"/>
  <c r="W11" i="9" s="1"/>
  <c r="J21" i="9"/>
  <c r="Z21" i="9" s="1"/>
  <c r="M26" i="9"/>
  <c r="AC26" i="9" s="1"/>
  <c r="K8" i="4"/>
  <c r="G6" i="4"/>
  <c r="N7" i="10"/>
  <c r="G7" i="9"/>
  <c r="W7" i="9" s="1"/>
  <c r="E10" i="9"/>
  <c r="U10" i="9" s="1"/>
  <c r="E9" i="4"/>
  <c r="E13" i="4"/>
  <c r="E14" i="9"/>
  <c r="U14" i="9" s="1"/>
  <c r="G15" i="9"/>
  <c r="W15" i="9" s="1"/>
  <c r="G15" i="4"/>
  <c r="N16" i="10"/>
  <c r="G16" i="9"/>
  <c r="W16" i="9" s="1"/>
  <c r="M17" i="10"/>
  <c r="C45" i="4"/>
  <c r="C33" i="4"/>
  <c r="N3" i="10"/>
  <c r="G3" i="9"/>
  <c r="W3" i="9" s="1"/>
  <c r="M10" i="9"/>
  <c r="AC10" i="9" s="1"/>
  <c r="M13" i="4"/>
  <c r="M14" i="9"/>
  <c r="AC14" i="9" s="1"/>
  <c r="B20" i="4"/>
  <c r="G21" i="10"/>
  <c r="B22" i="9"/>
  <c r="R22" i="9" s="1"/>
  <c r="G22" i="10"/>
  <c r="E30" i="9"/>
  <c r="U30" i="9" s="1"/>
  <c r="G30" i="10"/>
  <c r="I38" i="9"/>
  <c r="Y38" i="9" s="1"/>
  <c r="M38" i="10"/>
  <c r="L58" i="9"/>
  <c r="AB58" i="9" s="1"/>
  <c r="L55" i="4"/>
  <c r="K14" i="4"/>
  <c r="M5" i="4"/>
  <c r="G9" i="10"/>
  <c r="C9" i="9"/>
  <c r="S9" i="9" s="1"/>
  <c r="C8" i="4"/>
  <c r="G13" i="10"/>
  <c r="G18" i="4"/>
  <c r="G19" i="9"/>
  <c r="W19" i="9" s="1"/>
  <c r="I20" i="9"/>
  <c r="Y20" i="9" s="1"/>
  <c r="M20" i="10"/>
  <c r="N20" i="10" s="1"/>
  <c r="I19" i="4"/>
  <c r="G27" i="9"/>
  <c r="W27" i="9" s="1"/>
  <c r="G25" i="4"/>
  <c r="M29" i="9"/>
  <c r="AC29" i="9" s="1"/>
  <c r="M27" i="4"/>
  <c r="N37" i="10"/>
  <c r="G35" i="4"/>
  <c r="I51" i="9"/>
  <c r="Y51" i="9" s="1"/>
  <c r="M54" i="10"/>
  <c r="G28" i="10"/>
  <c r="M31" i="10"/>
  <c r="N31" i="10" s="1"/>
  <c r="G32" i="10"/>
  <c r="G36" i="10"/>
  <c r="H3" i="9"/>
  <c r="X3" i="9" s="1"/>
  <c r="G4" i="10"/>
  <c r="B6" i="9"/>
  <c r="R6" i="9" s="1"/>
  <c r="H7" i="9"/>
  <c r="X7" i="9" s="1"/>
  <c r="G8" i="10"/>
  <c r="B10" i="9"/>
  <c r="R10" i="9" s="1"/>
  <c r="H11" i="9"/>
  <c r="X11" i="9" s="1"/>
  <c r="G12" i="10"/>
  <c r="B14" i="9"/>
  <c r="R14" i="9" s="1"/>
  <c r="M15" i="10"/>
  <c r="M15" i="9" s="1"/>
  <c r="AC15" i="9" s="1"/>
  <c r="F16" i="9"/>
  <c r="V16" i="9" s="1"/>
  <c r="M19" i="10"/>
  <c r="M23" i="10"/>
  <c r="N23" i="10" s="1"/>
  <c r="H23" i="9"/>
  <c r="X23" i="9" s="1"/>
  <c r="N29" i="10"/>
  <c r="N38" i="10"/>
  <c r="G38" i="9"/>
  <c r="W38" i="9" s="1"/>
  <c r="M39" i="10"/>
  <c r="N48" i="10"/>
  <c r="G45" i="9"/>
  <c r="W45" i="9" s="1"/>
  <c r="I46" i="9"/>
  <c r="Y46" i="9" s="1"/>
  <c r="M49" i="10"/>
  <c r="N49" i="10" s="1"/>
  <c r="C55" i="9"/>
  <c r="S55" i="9" s="1"/>
  <c r="G58" i="10"/>
  <c r="C43" i="9"/>
  <c r="G44" i="10"/>
  <c r="C44" i="9"/>
  <c r="S44" i="9" s="1"/>
  <c r="I47" i="9"/>
  <c r="Y47" i="9" s="1"/>
  <c r="M50" i="10"/>
  <c r="G60" i="10"/>
  <c r="B57" i="9"/>
  <c r="R57" i="9" s="1"/>
  <c r="V20" i="18"/>
  <c r="Y20" i="18"/>
  <c r="N34" i="10"/>
  <c r="G34" i="9"/>
  <c r="W34" i="9" s="1"/>
  <c r="M35" i="10"/>
  <c r="G46" i="9"/>
  <c r="W46" i="9" s="1"/>
  <c r="N56" i="10"/>
  <c r="G53" i="9"/>
  <c r="W53" i="9" s="1"/>
  <c r="I54" i="9"/>
  <c r="Y54" i="9" s="1"/>
  <c r="M57" i="10"/>
  <c r="G76" i="9"/>
  <c r="W76" i="9" s="1"/>
  <c r="M21" i="10"/>
  <c r="M22" i="10"/>
  <c r="M22" i="9" s="1"/>
  <c r="AC22" i="9" s="1"/>
  <c r="M40" i="10"/>
  <c r="N40" i="10" s="1"/>
  <c r="G41" i="10"/>
  <c r="I42" i="9"/>
  <c r="Y42" i="9" s="1"/>
  <c r="M42" i="10"/>
  <c r="C51" i="9"/>
  <c r="S51" i="9" s="1"/>
  <c r="G54" i="10"/>
  <c r="G55" i="10"/>
  <c r="C52" i="9"/>
  <c r="S52" i="9" s="1"/>
  <c r="I55" i="9"/>
  <c r="Y55" i="9" s="1"/>
  <c r="M58" i="10"/>
  <c r="M73" i="9"/>
  <c r="AC73" i="9" s="1"/>
  <c r="N76" i="10"/>
  <c r="H5" i="9"/>
  <c r="X5" i="9" s="1"/>
  <c r="H9" i="9"/>
  <c r="X9" i="9" s="1"/>
  <c r="H13" i="9"/>
  <c r="X13" i="9" s="1"/>
  <c r="H17" i="9"/>
  <c r="X17" i="9" s="1"/>
  <c r="G24" i="10"/>
  <c r="C39" i="9"/>
  <c r="S39" i="9" s="1"/>
  <c r="G39" i="10"/>
  <c r="I43" i="9"/>
  <c r="M65" i="10"/>
  <c r="H62" i="9"/>
  <c r="X62" i="9" s="1"/>
  <c r="M27" i="10"/>
  <c r="N27" i="10" s="1"/>
  <c r="G40" i="9"/>
  <c r="W40" i="9" s="1"/>
  <c r="N42" i="10"/>
  <c r="G42" i="9"/>
  <c r="W42" i="9" s="1"/>
  <c r="N52" i="10"/>
  <c r="G49" i="9"/>
  <c r="W49" i="9" s="1"/>
  <c r="I50" i="9"/>
  <c r="Y50" i="9" s="1"/>
  <c r="M53" i="10"/>
  <c r="B58" i="9"/>
  <c r="R58" i="9" s="1"/>
  <c r="G61" i="10"/>
  <c r="M66" i="10"/>
  <c r="H63" i="9"/>
  <c r="X63" i="9" s="1"/>
  <c r="M69" i="10"/>
  <c r="H66" i="9"/>
  <c r="X66" i="9" s="1"/>
  <c r="Z3" i="18"/>
  <c r="Y12" i="18"/>
  <c r="O13" i="18"/>
  <c r="Z18" i="18"/>
  <c r="Z34" i="18"/>
  <c r="Z51" i="18"/>
  <c r="Y76" i="18"/>
  <c r="Z4" i="18"/>
  <c r="V31" i="18"/>
  <c r="V45" i="18"/>
  <c r="Y45" i="18"/>
  <c r="V85" i="18"/>
  <c r="B59" i="9"/>
  <c r="R59" i="9" s="1"/>
  <c r="G62" i="10"/>
  <c r="G71" i="10"/>
  <c r="G72" i="10"/>
  <c r="M74" i="10"/>
  <c r="B75" i="9"/>
  <c r="R75" i="9" s="1"/>
  <c r="G78" i="10"/>
  <c r="M81" i="10"/>
  <c r="H78" i="9"/>
  <c r="X78" i="9" s="1"/>
  <c r="Y29" i="18"/>
  <c r="Y46" i="18"/>
  <c r="Y81" i="18"/>
  <c r="B85" i="9"/>
  <c r="R85" i="9" s="1"/>
  <c r="Z15" i="18"/>
  <c r="V72" i="18"/>
  <c r="Y72" i="18"/>
  <c r="M60" i="10"/>
  <c r="H57" i="9"/>
  <c r="X57" i="9" s="1"/>
  <c r="G63" i="10"/>
  <c r="B60" i="9"/>
  <c r="R60" i="9" s="1"/>
  <c r="N87" i="10"/>
  <c r="G84" i="9"/>
  <c r="W84" i="9" s="1"/>
  <c r="Z21" i="18"/>
  <c r="B85" i="18"/>
  <c r="V15" i="18"/>
  <c r="V28" i="18"/>
  <c r="Y28" i="18"/>
  <c r="Z39" i="18"/>
  <c r="V83" i="18"/>
  <c r="H27" i="9"/>
  <c r="X27" i="9" s="1"/>
  <c r="H31" i="9"/>
  <c r="X31" i="9" s="1"/>
  <c r="H35" i="9"/>
  <c r="X35" i="9" s="1"/>
  <c r="H39" i="9"/>
  <c r="X39" i="9" s="1"/>
  <c r="M61" i="10"/>
  <c r="H58" i="9"/>
  <c r="X58" i="9" s="1"/>
  <c r="G64" i="10"/>
  <c r="B61" i="9"/>
  <c r="R61" i="9" s="1"/>
  <c r="B67" i="9"/>
  <c r="R67" i="9" s="1"/>
  <c r="G70" i="10"/>
  <c r="M73" i="10"/>
  <c r="H70" i="9"/>
  <c r="X70" i="9" s="1"/>
  <c r="G83" i="10"/>
  <c r="G84" i="10"/>
  <c r="G82" i="9"/>
  <c r="W82" i="9" s="1"/>
  <c r="B83" i="9"/>
  <c r="R83" i="9" s="1"/>
  <c r="G86" i="10"/>
  <c r="Z9" i="18"/>
  <c r="Y17" i="18"/>
  <c r="Y33" i="18"/>
  <c r="Z41" i="18"/>
  <c r="Y50" i="18"/>
  <c r="Z54" i="18"/>
  <c r="Z73" i="18"/>
  <c r="V39" i="18"/>
  <c r="V53" i="18"/>
  <c r="Y53" i="18"/>
  <c r="A89" i="15"/>
  <c r="A90" i="16"/>
  <c r="M62" i="10"/>
  <c r="H59" i="9"/>
  <c r="X59" i="9" s="1"/>
  <c r="G67" i="10"/>
  <c r="B64" i="9"/>
  <c r="R64" i="9" s="1"/>
  <c r="G68" i="10"/>
  <c r="G75" i="10"/>
  <c r="M78" i="10"/>
  <c r="B79" i="9"/>
  <c r="R79" i="9" s="1"/>
  <c r="G82" i="10"/>
  <c r="Y3" i="18"/>
  <c r="Y6" i="18"/>
  <c r="Z12" i="18"/>
  <c r="Z25" i="18"/>
  <c r="Z26" i="18"/>
  <c r="Z42" i="18"/>
  <c r="Z78" i="18"/>
  <c r="Y84" i="18"/>
  <c r="Z23" i="18"/>
  <c r="V80" i="18"/>
  <c r="Y80" i="18"/>
  <c r="A90" i="15"/>
  <c r="M63" i="10"/>
  <c r="H60" i="9"/>
  <c r="X60" i="9" s="1"/>
  <c r="B63" i="9"/>
  <c r="R63" i="9" s="1"/>
  <c r="G66" i="10"/>
  <c r="F85" i="18"/>
  <c r="E88" i="10"/>
  <c r="E85" i="9" s="1"/>
  <c r="U85" i="9" s="1"/>
  <c r="P85" i="18"/>
  <c r="Z85" i="18" s="1"/>
  <c r="L88" i="10"/>
  <c r="L85" i="9" s="1"/>
  <c r="AB85" i="9" s="1"/>
  <c r="V36" i="18"/>
  <c r="Y36" i="18"/>
  <c r="M64" i="10"/>
  <c r="H61" i="9"/>
  <c r="X61" i="9" s="1"/>
  <c r="M70" i="10"/>
  <c r="B71" i="9"/>
  <c r="R71" i="9" s="1"/>
  <c r="G74" i="10"/>
  <c r="M77" i="10"/>
  <c r="H74" i="9"/>
  <c r="X74" i="9" s="1"/>
  <c r="M83" i="10"/>
  <c r="M85" i="10"/>
  <c r="N85" i="10" s="1"/>
  <c r="H82" i="9"/>
  <c r="X82" i="9" s="1"/>
  <c r="M86" i="10"/>
  <c r="Y11" i="18"/>
  <c r="Y16" i="18"/>
  <c r="Z29" i="18"/>
  <c r="Y32" i="18"/>
  <c r="Y49" i="18"/>
  <c r="V48" i="18"/>
  <c r="Z75" i="18"/>
  <c r="G65" i="10"/>
  <c r="H65" i="9"/>
  <c r="X65" i="9" s="1"/>
  <c r="G69" i="10"/>
  <c r="B68" i="9"/>
  <c r="R68" i="9" s="1"/>
  <c r="H69" i="9"/>
  <c r="X69" i="9" s="1"/>
  <c r="G73" i="10"/>
  <c r="B72" i="9"/>
  <c r="R72" i="9" s="1"/>
  <c r="H73" i="9"/>
  <c r="X73" i="9" s="1"/>
  <c r="G77" i="10"/>
  <c r="B76" i="9"/>
  <c r="R76" i="9" s="1"/>
  <c r="H77" i="9"/>
  <c r="X77" i="9" s="1"/>
  <c r="G81" i="10"/>
  <c r="B80" i="9"/>
  <c r="R80" i="9" s="1"/>
  <c r="H81" i="9"/>
  <c r="X81" i="9" s="1"/>
  <c r="B84" i="9"/>
  <c r="R84" i="9" s="1"/>
  <c r="B65" i="9"/>
  <c r="R65" i="9" s="1"/>
  <c r="B69" i="9"/>
  <c r="R69" i="9" s="1"/>
  <c r="B73" i="9"/>
  <c r="R73" i="9" s="1"/>
  <c r="B77" i="9"/>
  <c r="R77" i="9" s="1"/>
  <c r="B81" i="9"/>
  <c r="R81" i="9" s="1"/>
  <c r="H67" i="9"/>
  <c r="X67" i="9" s="1"/>
  <c r="H71" i="9"/>
  <c r="X71" i="9" s="1"/>
  <c r="H75" i="9"/>
  <c r="X75" i="9" s="1"/>
  <c r="H79" i="9"/>
  <c r="X79" i="9" s="1"/>
  <c r="H83" i="9"/>
  <c r="X83" i="9" s="1"/>
  <c r="H64" i="9"/>
  <c r="X64" i="9" s="1"/>
  <c r="H68" i="9"/>
  <c r="X68" i="9" s="1"/>
  <c r="H72" i="9"/>
  <c r="X72" i="9" s="1"/>
  <c r="H76" i="9"/>
  <c r="X76" i="9" s="1"/>
  <c r="H80" i="9"/>
  <c r="X80" i="9" s="1"/>
  <c r="H84" i="9"/>
  <c r="X84" i="9" s="1"/>
  <c r="M33" i="9" l="1"/>
  <c r="AC33" i="9" s="1"/>
  <c r="M31" i="4"/>
  <c r="G29" i="9"/>
  <c r="W29" i="9" s="1"/>
  <c r="G50" i="9"/>
  <c r="W50" i="9" s="1"/>
  <c r="M64" i="9"/>
  <c r="AC64" i="9" s="1"/>
  <c r="M61" i="4"/>
  <c r="Y85" i="18"/>
  <c r="N59" i="10"/>
  <c r="N53" i="4" s="1"/>
  <c r="N33" i="10"/>
  <c r="M36" i="9"/>
  <c r="AC36" i="9" s="1"/>
  <c r="M34" i="4"/>
  <c r="N10" i="10"/>
  <c r="M69" i="9"/>
  <c r="AC69" i="9" s="1"/>
  <c r="M66" i="4"/>
  <c r="N79" i="10"/>
  <c r="M9" i="4"/>
  <c r="M65" i="9"/>
  <c r="AC65" i="9" s="1"/>
  <c r="M62" i="4"/>
  <c r="G70" i="4"/>
  <c r="G73" i="9"/>
  <c r="W73" i="9" s="1"/>
  <c r="M49" i="9"/>
  <c r="AC49" i="9" s="1"/>
  <c r="M46" i="4"/>
  <c r="G20" i="9"/>
  <c r="W20" i="9" s="1"/>
  <c r="G19" i="4"/>
  <c r="C14" i="4"/>
  <c r="C12" i="4"/>
  <c r="Z13" i="18"/>
  <c r="G56" i="9"/>
  <c r="W56" i="9" s="1"/>
  <c r="M37" i="9"/>
  <c r="AC37" i="9" s="1"/>
  <c r="M35" i="4"/>
  <c r="N57" i="10"/>
  <c r="C13" i="9"/>
  <c r="S13" i="9" s="1"/>
  <c r="M79" i="9"/>
  <c r="AC79" i="9" s="1"/>
  <c r="M75" i="4"/>
  <c r="M77" i="9"/>
  <c r="AC77" i="9" s="1"/>
  <c r="M73" i="4"/>
  <c r="M84" i="9"/>
  <c r="AC84" i="9" s="1"/>
  <c r="M80" i="4"/>
  <c r="G31" i="9"/>
  <c r="W31" i="9" s="1"/>
  <c r="G29" i="4"/>
  <c r="J13" i="9"/>
  <c r="Z13" i="9" s="1"/>
  <c r="J14" i="4"/>
  <c r="J12" i="4"/>
  <c r="G77" i="9"/>
  <c r="W77" i="9" s="1"/>
  <c r="M23" i="4"/>
  <c r="L13" i="9"/>
  <c r="AB13" i="9" s="1"/>
  <c r="L12" i="4"/>
  <c r="L14" i="4"/>
  <c r="G54" i="9"/>
  <c r="W54" i="9" s="1"/>
  <c r="N80" i="10"/>
  <c r="M25" i="9"/>
  <c r="AC25" i="9" s="1"/>
  <c r="M56" i="9"/>
  <c r="AC56" i="9" s="1"/>
  <c r="M53" i="4"/>
  <c r="M72" i="9"/>
  <c r="AC72" i="9" s="1"/>
  <c r="M69" i="4"/>
  <c r="N19" i="4"/>
  <c r="O20" i="10"/>
  <c r="N20" i="9"/>
  <c r="AD20" i="9" s="1"/>
  <c r="N46" i="9"/>
  <c r="AD46" i="9" s="1"/>
  <c r="O49" i="10"/>
  <c r="N43" i="4"/>
  <c r="O27" i="10"/>
  <c r="N27" i="9"/>
  <c r="AD27" i="9" s="1"/>
  <c r="N25" i="4"/>
  <c r="N40" i="9"/>
  <c r="AD40" i="9" s="1"/>
  <c r="O40" i="10"/>
  <c r="N38" i="4"/>
  <c r="O57" i="10"/>
  <c r="N54" i="9"/>
  <c r="AD54" i="9" s="1"/>
  <c r="N51" i="4"/>
  <c r="O23" i="10"/>
  <c r="N23" i="9"/>
  <c r="AD23" i="9" s="1"/>
  <c r="N21" i="4"/>
  <c r="N30" i="10"/>
  <c r="G30" i="9"/>
  <c r="W30" i="9" s="1"/>
  <c r="G28" i="4"/>
  <c r="O16" i="10"/>
  <c r="N16" i="9"/>
  <c r="AD16" i="9" s="1"/>
  <c r="N15" i="4"/>
  <c r="M3" i="4"/>
  <c r="M4" i="9"/>
  <c r="AC4" i="9" s="1"/>
  <c r="N25" i="9"/>
  <c r="AD25" i="9" s="1"/>
  <c r="O25" i="10"/>
  <c r="N23" i="4"/>
  <c r="N77" i="10"/>
  <c r="G74" i="9"/>
  <c r="W74" i="9" s="1"/>
  <c r="G71" i="4"/>
  <c r="G62" i="9"/>
  <c r="W62" i="9" s="1"/>
  <c r="N65" i="10"/>
  <c r="G59" i="4"/>
  <c r="N74" i="10"/>
  <c r="G71" i="9"/>
  <c r="W71" i="9" s="1"/>
  <c r="G68" i="4"/>
  <c r="M75" i="9"/>
  <c r="AC75" i="9" s="1"/>
  <c r="M72" i="4"/>
  <c r="N82" i="9"/>
  <c r="AD82" i="9" s="1"/>
  <c r="N78" i="4"/>
  <c r="O85" i="10"/>
  <c r="G61" i="9"/>
  <c r="W61" i="9" s="1"/>
  <c r="N64" i="10"/>
  <c r="G58" i="4"/>
  <c r="N84" i="9"/>
  <c r="AD84" i="9" s="1"/>
  <c r="O87" i="10"/>
  <c r="N80" i="4"/>
  <c r="N78" i="10"/>
  <c r="G75" i="9"/>
  <c r="W75" i="9" s="1"/>
  <c r="G72" i="4"/>
  <c r="M66" i="9"/>
  <c r="AC66" i="9" s="1"/>
  <c r="M63" i="4"/>
  <c r="O52" i="10"/>
  <c r="N46" i="4"/>
  <c r="N49" i="9"/>
  <c r="AD49" i="9" s="1"/>
  <c r="N55" i="10"/>
  <c r="G52" i="9"/>
  <c r="W52" i="9" s="1"/>
  <c r="G49" i="4"/>
  <c r="O48" i="10"/>
  <c r="N45" i="9"/>
  <c r="AD45" i="9" s="1"/>
  <c r="M19" i="9"/>
  <c r="AC19" i="9" s="1"/>
  <c r="M18" i="4"/>
  <c r="M31" i="9"/>
  <c r="AC31" i="9" s="1"/>
  <c r="M29" i="4"/>
  <c r="N19" i="10"/>
  <c r="O7" i="10"/>
  <c r="N6" i="4"/>
  <c r="N7" i="9"/>
  <c r="AD7" i="9" s="1"/>
  <c r="M14" i="4"/>
  <c r="M13" i="9"/>
  <c r="AC13" i="9" s="1"/>
  <c r="M12" i="4"/>
  <c r="M12" i="9"/>
  <c r="AC12" i="9" s="1"/>
  <c r="M11" i="4"/>
  <c r="N6" i="10"/>
  <c r="G6" i="9"/>
  <c r="W6" i="9" s="1"/>
  <c r="G5" i="4"/>
  <c r="N51" i="10"/>
  <c r="G48" i="9"/>
  <c r="W48" i="9" s="1"/>
  <c r="G45" i="4"/>
  <c r="N75" i="10"/>
  <c r="G72" i="9"/>
  <c r="W72" i="9" s="1"/>
  <c r="G69" i="4"/>
  <c r="G81" i="9"/>
  <c r="W81" i="9" s="1"/>
  <c r="N84" i="10"/>
  <c r="G77" i="4"/>
  <c r="G88" i="10"/>
  <c r="N54" i="10"/>
  <c r="G51" i="9"/>
  <c r="W51" i="9" s="1"/>
  <c r="G48" i="4"/>
  <c r="M21" i="9"/>
  <c r="AC21" i="9" s="1"/>
  <c r="M20" i="4"/>
  <c r="N53" i="9"/>
  <c r="AD53" i="9" s="1"/>
  <c r="O56" i="10"/>
  <c r="N50" i="4"/>
  <c r="M39" i="9"/>
  <c r="AC39" i="9" s="1"/>
  <c r="M37" i="4"/>
  <c r="N28" i="10"/>
  <c r="G26" i="4"/>
  <c r="G28" i="9"/>
  <c r="W28" i="9" s="1"/>
  <c r="G22" i="9"/>
  <c r="W22" i="9" s="1"/>
  <c r="N22" i="10"/>
  <c r="O11" i="10"/>
  <c r="N11" i="9"/>
  <c r="AD11" i="9" s="1"/>
  <c r="N10" i="4"/>
  <c r="N50" i="10"/>
  <c r="G47" i="9"/>
  <c r="W47" i="9" s="1"/>
  <c r="G44" i="4"/>
  <c r="N14" i="9"/>
  <c r="AD14" i="9" s="1"/>
  <c r="O14" i="10"/>
  <c r="N13" i="4"/>
  <c r="M78" i="9"/>
  <c r="AC78" i="9" s="1"/>
  <c r="M74" i="4"/>
  <c r="M62" i="9"/>
  <c r="AC62" i="9" s="1"/>
  <c r="M59" i="4"/>
  <c r="G7" i="4"/>
  <c r="N8" i="10"/>
  <c r="G8" i="9"/>
  <c r="W8" i="9" s="1"/>
  <c r="M83" i="9"/>
  <c r="AC83" i="9" s="1"/>
  <c r="M79" i="4"/>
  <c r="M67" i="9"/>
  <c r="AC67" i="9" s="1"/>
  <c r="M64" i="4"/>
  <c r="N68" i="10"/>
  <c r="G62" i="4"/>
  <c r="G65" i="9"/>
  <c r="W65" i="9" s="1"/>
  <c r="N83" i="10"/>
  <c r="G80" i="9"/>
  <c r="W80" i="9" s="1"/>
  <c r="G76" i="4"/>
  <c r="M58" i="9"/>
  <c r="AC58" i="9" s="1"/>
  <c r="M55" i="4"/>
  <c r="G60" i="9"/>
  <c r="W60" i="9" s="1"/>
  <c r="N63" i="10"/>
  <c r="G57" i="4"/>
  <c r="M71" i="9"/>
  <c r="AC71" i="9" s="1"/>
  <c r="M68" i="4"/>
  <c r="M63" i="9"/>
  <c r="AC63" i="9" s="1"/>
  <c r="M60" i="4"/>
  <c r="N42" i="9"/>
  <c r="AD42" i="9" s="1"/>
  <c r="O42" i="10"/>
  <c r="N40" i="4"/>
  <c r="M43" i="9"/>
  <c r="M41" i="4"/>
  <c r="N60" i="10"/>
  <c r="G57" i="9"/>
  <c r="W57" i="9" s="1"/>
  <c r="G54" i="4"/>
  <c r="N77" i="9"/>
  <c r="AD77" i="9" s="1"/>
  <c r="N73" i="4"/>
  <c r="O80" i="10"/>
  <c r="G3" i="4"/>
  <c r="N4" i="10"/>
  <c r="G4" i="9"/>
  <c r="W4" i="9" s="1"/>
  <c r="M51" i="9"/>
  <c r="AC51" i="9" s="1"/>
  <c r="M48" i="4"/>
  <c r="O3" i="10"/>
  <c r="N3" i="9"/>
  <c r="AD3" i="9" s="1"/>
  <c r="N15" i="10"/>
  <c r="N17" i="10"/>
  <c r="G17" i="9"/>
  <c r="W17" i="9" s="1"/>
  <c r="G16" i="4"/>
  <c r="N73" i="10"/>
  <c r="G70" i="9"/>
  <c r="W70" i="9" s="1"/>
  <c r="G67" i="4"/>
  <c r="N66" i="10"/>
  <c r="G63" i="9"/>
  <c r="W63" i="9" s="1"/>
  <c r="G60" i="4"/>
  <c r="G69" i="9"/>
  <c r="W69" i="9" s="1"/>
  <c r="N72" i="10"/>
  <c r="G66" i="4"/>
  <c r="N61" i="10"/>
  <c r="G58" i="9"/>
  <c r="W58" i="9" s="1"/>
  <c r="G55" i="4"/>
  <c r="N73" i="9"/>
  <c r="AD73" i="9" s="1"/>
  <c r="N70" i="4"/>
  <c r="O76" i="10"/>
  <c r="M42" i="9"/>
  <c r="AC42" i="9" s="1"/>
  <c r="M40" i="4"/>
  <c r="N76" i="9"/>
  <c r="AD76" i="9" s="1"/>
  <c r="O79" i="10"/>
  <c r="M47" i="9"/>
  <c r="AC47" i="9" s="1"/>
  <c r="M44" i="4"/>
  <c r="N58" i="10"/>
  <c r="G55" i="9"/>
  <c r="W55" i="9" s="1"/>
  <c r="G52" i="4"/>
  <c r="O38" i="10"/>
  <c r="N38" i="9"/>
  <c r="AD38" i="9" s="1"/>
  <c r="N36" i="4"/>
  <c r="G14" i="4"/>
  <c r="N13" i="10"/>
  <c r="G13" i="9"/>
  <c r="W13" i="9" s="1"/>
  <c r="G12" i="4"/>
  <c r="G21" i="9"/>
  <c r="W21" i="9" s="1"/>
  <c r="N21" i="10"/>
  <c r="G20" i="4"/>
  <c r="M9" i="9"/>
  <c r="AC9" i="9" s="1"/>
  <c r="M8" i="4"/>
  <c r="N33" i="9"/>
  <c r="AD33" i="9" s="1"/>
  <c r="N31" i="4"/>
  <c r="O33" i="10"/>
  <c r="N35" i="10"/>
  <c r="G35" i="9"/>
  <c r="W35" i="9" s="1"/>
  <c r="G33" i="4"/>
  <c r="M74" i="9"/>
  <c r="AC74" i="9" s="1"/>
  <c r="M71" i="4"/>
  <c r="M82" i="9"/>
  <c r="AC82" i="9" s="1"/>
  <c r="M78" i="4"/>
  <c r="M61" i="9"/>
  <c r="AC61" i="9" s="1"/>
  <c r="M58" i="4"/>
  <c r="N67" i="10"/>
  <c r="G64" i="9"/>
  <c r="W64" i="9" s="1"/>
  <c r="G61" i="4"/>
  <c r="M70" i="9"/>
  <c r="AC70" i="9" s="1"/>
  <c r="M67" i="4"/>
  <c r="M57" i="9"/>
  <c r="AC57" i="9" s="1"/>
  <c r="M54" i="4"/>
  <c r="N71" i="10"/>
  <c r="G68" i="9"/>
  <c r="W68" i="9" s="1"/>
  <c r="G65" i="4"/>
  <c r="N39" i="10"/>
  <c r="G39" i="9"/>
  <c r="W39" i="9" s="1"/>
  <c r="G37" i="4"/>
  <c r="N56" i="9"/>
  <c r="AD56" i="9" s="1"/>
  <c r="O59" i="10"/>
  <c r="M35" i="9"/>
  <c r="AC35" i="9" s="1"/>
  <c r="M33" i="4"/>
  <c r="N12" i="10"/>
  <c r="G12" i="9"/>
  <c r="W12" i="9" s="1"/>
  <c r="G11" i="4"/>
  <c r="M38" i="9"/>
  <c r="AC38" i="9" s="1"/>
  <c r="M36" i="4"/>
  <c r="N18" i="10"/>
  <c r="G18" i="9"/>
  <c r="W18" i="9" s="1"/>
  <c r="G17" i="4"/>
  <c r="M7" i="4"/>
  <c r="M8" i="9"/>
  <c r="AC8" i="9" s="1"/>
  <c r="N26" i="10"/>
  <c r="G26" i="9"/>
  <c r="W26" i="9" s="1"/>
  <c r="G24" i="4"/>
  <c r="N9" i="4"/>
  <c r="N10" i="9"/>
  <c r="AD10" i="9" s="1"/>
  <c r="O10" i="10"/>
  <c r="G43" i="9"/>
  <c r="G41" i="4"/>
  <c r="M21" i="4"/>
  <c r="M23" i="9"/>
  <c r="AC23" i="9" s="1"/>
  <c r="N32" i="10"/>
  <c r="G32" i="9"/>
  <c r="W32" i="9" s="1"/>
  <c r="G30" i="4"/>
  <c r="N81" i="10"/>
  <c r="G78" i="9"/>
  <c r="W78" i="9" s="1"/>
  <c r="G74" i="4"/>
  <c r="M80" i="9"/>
  <c r="AC80" i="9" s="1"/>
  <c r="M76" i="4"/>
  <c r="M88" i="10"/>
  <c r="M85" i="9" s="1"/>
  <c r="AC85" i="9" s="1"/>
  <c r="N86" i="10"/>
  <c r="G83" i="9"/>
  <c r="W83" i="9" s="1"/>
  <c r="G79" i="4"/>
  <c r="N70" i="10"/>
  <c r="G67" i="9"/>
  <c r="W67" i="9" s="1"/>
  <c r="G64" i="4"/>
  <c r="G59" i="9"/>
  <c r="W59" i="9" s="1"/>
  <c r="N62" i="10"/>
  <c r="G56" i="4"/>
  <c r="M50" i="9"/>
  <c r="AC50" i="9" s="1"/>
  <c r="M47" i="4"/>
  <c r="M27" i="9"/>
  <c r="AC27" i="9" s="1"/>
  <c r="M25" i="4"/>
  <c r="M55" i="9"/>
  <c r="AC55" i="9" s="1"/>
  <c r="M52" i="4"/>
  <c r="N41" i="10"/>
  <c r="G41" i="9"/>
  <c r="W41" i="9" s="1"/>
  <c r="G39" i="4"/>
  <c r="M46" i="9"/>
  <c r="AC46" i="9" s="1"/>
  <c r="M43" i="4"/>
  <c r="O29" i="10"/>
  <c r="N29" i="9"/>
  <c r="AD29" i="9" s="1"/>
  <c r="N27" i="4"/>
  <c r="N53" i="10"/>
  <c r="M20" i="9"/>
  <c r="AC20" i="9" s="1"/>
  <c r="M19" i="4"/>
  <c r="M16" i="4"/>
  <c r="M17" i="9"/>
  <c r="AC17" i="9" s="1"/>
  <c r="N69" i="10"/>
  <c r="G63" i="4"/>
  <c r="G66" i="9"/>
  <c r="W66" i="9" s="1"/>
  <c r="M60" i="9"/>
  <c r="AC60" i="9" s="1"/>
  <c r="M57" i="4"/>
  <c r="N82" i="10"/>
  <c r="G79" i="9"/>
  <c r="W79" i="9" s="1"/>
  <c r="G75" i="4"/>
  <c r="M59" i="9"/>
  <c r="AC59" i="9" s="1"/>
  <c r="M56" i="4"/>
  <c r="G22" i="4"/>
  <c r="G24" i="9"/>
  <c r="W24" i="9" s="1"/>
  <c r="N24" i="10"/>
  <c r="M40" i="9"/>
  <c r="AC40" i="9" s="1"/>
  <c r="M38" i="4"/>
  <c r="M54" i="9"/>
  <c r="AC54" i="9" s="1"/>
  <c r="M51" i="4"/>
  <c r="N34" i="9"/>
  <c r="AD34" i="9" s="1"/>
  <c r="O34" i="10"/>
  <c r="N32" i="4"/>
  <c r="N44" i="10"/>
  <c r="G44" i="9"/>
  <c r="W44" i="9" s="1"/>
  <c r="G42" i="4"/>
  <c r="N36" i="10"/>
  <c r="G36" i="9"/>
  <c r="W36" i="9" s="1"/>
  <c r="G34" i="4"/>
  <c r="N35" i="4"/>
  <c r="O37" i="10"/>
  <c r="N37" i="9"/>
  <c r="AD37" i="9" s="1"/>
  <c r="N9" i="10"/>
  <c r="G9" i="9"/>
  <c r="W9" i="9" s="1"/>
  <c r="G8" i="4"/>
  <c r="O31" i="10"/>
  <c r="N31" i="9"/>
  <c r="AD31" i="9" s="1"/>
  <c r="N29" i="4"/>
  <c r="M15" i="4"/>
  <c r="M16" i="9"/>
  <c r="AC16" i="9" s="1"/>
  <c r="M22" i="4"/>
  <c r="M24" i="9"/>
  <c r="AC24" i="9" s="1"/>
  <c r="N5" i="10"/>
  <c r="G5" i="9"/>
  <c r="W5" i="9" s="1"/>
  <c r="G4" i="4"/>
  <c r="N57" i="9" l="1"/>
  <c r="AD57" i="9" s="1"/>
  <c r="N54" i="4"/>
  <c r="O60" i="10"/>
  <c r="G85" i="9"/>
  <c r="W85" i="9" s="1"/>
  <c r="N88" i="10"/>
  <c r="O8" i="10"/>
  <c r="N8" i="9"/>
  <c r="AD8" i="9" s="1"/>
  <c r="N7" i="4"/>
  <c r="N74" i="9"/>
  <c r="AD74" i="9" s="1"/>
  <c r="O77" i="10"/>
  <c r="N71" i="4"/>
  <c r="N69" i="9"/>
  <c r="AD69" i="9" s="1"/>
  <c r="O72" i="10"/>
  <c r="N66" i="4"/>
  <c r="O4" i="10"/>
  <c r="N4" i="9"/>
  <c r="AD4" i="9" s="1"/>
  <c r="N3" i="4"/>
  <c r="N55" i="9"/>
  <c r="AD55" i="9" s="1"/>
  <c r="O58" i="10"/>
  <c r="N52" i="4"/>
  <c r="N17" i="9"/>
  <c r="AD17" i="9" s="1"/>
  <c r="N16" i="4"/>
  <c r="O17" i="10"/>
  <c r="N81" i="9"/>
  <c r="AD81" i="9" s="1"/>
  <c r="N77" i="4"/>
  <c r="O84" i="10"/>
  <c r="N66" i="9"/>
  <c r="AD66" i="9" s="1"/>
  <c r="O69" i="10"/>
  <c r="N63" i="4"/>
  <c r="N26" i="9"/>
  <c r="AD26" i="9" s="1"/>
  <c r="O26" i="10"/>
  <c r="N24" i="4"/>
  <c r="N13" i="9"/>
  <c r="AD13" i="9" s="1"/>
  <c r="O13" i="10"/>
  <c r="N12" i="4"/>
  <c r="N14" i="4"/>
  <c r="O15" i="10"/>
  <c r="N15" i="9"/>
  <c r="AD15" i="9" s="1"/>
  <c r="N60" i="9"/>
  <c r="AD60" i="9" s="1"/>
  <c r="O63" i="10"/>
  <c r="N57" i="4"/>
  <c r="N61" i="9"/>
  <c r="AD61" i="9" s="1"/>
  <c r="O64" i="10"/>
  <c r="N58" i="4"/>
  <c r="N5" i="9"/>
  <c r="AD5" i="9" s="1"/>
  <c r="O5" i="10"/>
  <c r="N4" i="4"/>
  <c r="N67" i="9"/>
  <c r="AD67" i="9" s="1"/>
  <c r="N64" i="4"/>
  <c r="O70" i="10"/>
  <c r="N63" i="9"/>
  <c r="AD63" i="9" s="1"/>
  <c r="O66" i="10"/>
  <c r="N60" i="4"/>
  <c r="N65" i="9"/>
  <c r="AD65" i="9" s="1"/>
  <c r="N62" i="4"/>
  <c r="O68" i="10"/>
  <c r="N6" i="9"/>
  <c r="AD6" i="9" s="1"/>
  <c r="O6" i="10"/>
  <c r="N5" i="4"/>
  <c r="N71" i="9"/>
  <c r="AD71" i="9" s="1"/>
  <c r="O74" i="10"/>
  <c r="N68" i="4"/>
  <c r="N41" i="9"/>
  <c r="AD41" i="9" s="1"/>
  <c r="O41" i="10"/>
  <c r="N39" i="4"/>
  <c r="N78" i="9"/>
  <c r="AD78" i="9" s="1"/>
  <c r="O81" i="10"/>
  <c r="N74" i="4"/>
  <c r="N43" i="9"/>
  <c r="O43" i="10"/>
  <c r="N41" i="4"/>
  <c r="O12" i="10"/>
  <c r="N12" i="9"/>
  <c r="AD12" i="9" s="1"/>
  <c r="N11" i="4"/>
  <c r="N39" i="9"/>
  <c r="AD39" i="9" s="1"/>
  <c r="O39" i="10"/>
  <c r="N37" i="4"/>
  <c r="N47" i="9"/>
  <c r="AD47" i="9" s="1"/>
  <c r="O50" i="10"/>
  <c r="N44" i="4"/>
  <c r="N28" i="9"/>
  <c r="AD28" i="9" s="1"/>
  <c r="O28" i="10"/>
  <c r="N26" i="4"/>
  <c r="N18" i="4"/>
  <c r="O19" i="10"/>
  <c r="N19" i="9"/>
  <c r="AD19" i="9" s="1"/>
  <c r="N30" i="9"/>
  <c r="AD30" i="9" s="1"/>
  <c r="O30" i="10"/>
  <c r="N28" i="4"/>
  <c r="N50" i="9"/>
  <c r="AD50" i="9" s="1"/>
  <c r="O53" i="10"/>
  <c r="N47" i="4"/>
  <c r="N59" i="9"/>
  <c r="AD59" i="9" s="1"/>
  <c r="N56" i="4"/>
  <c r="O62" i="10"/>
  <c r="N80" i="9"/>
  <c r="AD80" i="9" s="1"/>
  <c r="O83" i="10"/>
  <c r="N76" i="4"/>
  <c r="G82" i="4"/>
  <c r="G81" i="4"/>
  <c r="N36" i="9"/>
  <c r="AD36" i="9" s="1"/>
  <c r="O36" i="10"/>
  <c r="N34" i="4"/>
  <c r="N8" i="4"/>
  <c r="N9" i="9"/>
  <c r="AD9" i="9" s="1"/>
  <c r="O9" i="10"/>
  <c r="N79" i="9"/>
  <c r="AD79" i="9" s="1"/>
  <c r="O82" i="10"/>
  <c r="N75" i="4"/>
  <c r="N58" i="9"/>
  <c r="AD58" i="9" s="1"/>
  <c r="O61" i="10"/>
  <c r="N55" i="4"/>
  <c r="N72" i="9"/>
  <c r="AD72" i="9" s="1"/>
  <c r="O75" i="10"/>
  <c r="N69" i="4"/>
  <c r="N52" i="9"/>
  <c r="AD52" i="9" s="1"/>
  <c r="O55" i="10"/>
  <c r="N49" i="4"/>
  <c r="N75" i="9"/>
  <c r="AD75" i="9" s="1"/>
  <c r="N72" i="4"/>
  <c r="O78" i="10"/>
  <c r="N62" i="9"/>
  <c r="AD62" i="9" s="1"/>
  <c r="N59" i="4"/>
  <c r="O65" i="10"/>
  <c r="N32" i="9"/>
  <c r="AD32" i="9" s="1"/>
  <c r="O32" i="10"/>
  <c r="N30" i="4"/>
  <c r="N18" i="9"/>
  <c r="AD18" i="9" s="1"/>
  <c r="O18" i="10"/>
  <c r="N17" i="4"/>
  <c r="N68" i="9"/>
  <c r="AD68" i="9" s="1"/>
  <c r="O71" i="10"/>
  <c r="N65" i="4"/>
  <c r="N35" i="9"/>
  <c r="AD35" i="9" s="1"/>
  <c r="O35" i="10"/>
  <c r="N33" i="4"/>
  <c r="O22" i="10"/>
  <c r="N22" i="9"/>
  <c r="AD22" i="9" s="1"/>
  <c r="N48" i="9"/>
  <c r="AD48" i="9" s="1"/>
  <c r="O51" i="10"/>
  <c r="N45" i="4"/>
  <c r="N44" i="9"/>
  <c r="AD44" i="9" s="1"/>
  <c r="N42" i="4"/>
  <c r="O44" i="10"/>
  <c r="N24" i="9"/>
  <c r="AD24" i="9" s="1"/>
  <c r="O24" i="10"/>
  <c r="N22" i="4"/>
  <c r="N83" i="9"/>
  <c r="AD83" i="9" s="1"/>
  <c r="O86" i="10"/>
  <c r="N79" i="4"/>
  <c r="N64" i="9"/>
  <c r="AD64" i="9" s="1"/>
  <c r="O67" i="10"/>
  <c r="N61" i="4"/>
  <c r="N20" i="4"/>
  <c r="O21" i="10"/>
  <c r="N21" i="9"/>
  <c r="AD21" i="9" s="1"/>
  <c r="N70" i="9"/>
  <c r="AD70" i="9" s="1"/>
  <c r="O73" i="10"/>
  <c r="N67" i="4"/>
  <c r="N51" i="9"/>
  <c r="AD51" i="9" s="1"/>
  <c r="O54" i="10"/>
  <c r="N48" i="4"/>
  <c r="M82" i="4"/>
  <c r="M81" i="4"/>
  <c r="N85" i="9" l="1"/>
  <c r="AD85" i="9" s="1"/>
  <c r="O88" i="10"/>
</calcChain>
</file>

<file path=xl/sharedStrings.xml><?xml version="1.0" encoding="utf-8"?>
<sst xmlns="http://schemas.openxmlformats.org/spreadsheetml/2006/main" count="2864" uniqueCount="459">
  <si>
    <t>Other</t>
  </si>
  <si>
    <t>Population</t>
  </si>
  <si>
    <t>Debt Service</t>
  </si>
  <si>
    <t>General Government</t>
  </si>
  <si>
    <t>Education</t>
  </si>
  <si>
    <t>Police</t>
  </si>
  <si>
    <t>Public Safety</t>
  </si>
  <si>
    <t>Health</t>
  </si>
  <si>
    <t>Transportation</t>
  </si>
  <si>
    <t>Utilities</t>
  </si>
  <si>
    <t>Object</t>
  </si>
  <si>
    <t>Contractual</t>
  </si>
  <si>
    <t>Operations</t>
  </si>
  <si>
    <t>Albany County</t>
  </si>
  <si>
    <t>City of Albany</t>
  </si>
  <si>
    <t>Town of Berne</t>
  </si>
  <si>
    <t>Town of Bethlehem</t>
  </si>
  <si>
    <t>Town of Coeymans</t>
  </si>
  <si>
    <t>Village of Ravena</t>
  </si>
  <si>
    <t>City of Cohoes</t>
  </si>
  <si>
    <t>Town of Colonie</t>
  </si>
  <si>
    <t>Village of Colonie</t>
  </si>
  <si>
    <t>Village of Menands</t>
  </si>
  <si>
    <t>Town of Guilderland</t>
  </si>
  <si>
    <t>Village of Altamont</t>
  </si>
  <si>
    <t>Town of Knox</t>
  </si>
  <si>
    <t>Town of New Scotland</t>
  </si>
  <si>
    <t>Town of Rensselaerville</t>
  </si>
  <si>
    <t>City of Watervliet</t>
  </si>
  <si>
    <t>Town of Westerlo</t>
  </si>
  <si>
    <t>Rensselaer County</t>
  </si>
  <si>
    <t>Village of Nassau</t>
  </si>
  <si>
    <t>Village of Valley Falls</t>
  </si>
  <si>
    <t>Town of Berlin</t>
  </si>
  <si>
    <t>Town of Brunswick</t>
  </si>
  <si>
    <t>Town of East Greenbush</t>
  </si>
  <si>
    <t>Town of Grafton</t>
  </si>
  <si>
    <t>Town of Hoosick</t>
  </si>
  <si>
    <t>Village of Hoosick Falls</t>
  </si>
  <si>
    <t>Town of Nassau</t>
  </si>
  <si>
    <t>Town of North Greenbush</t>
  </si>
  <si>
    <t>Town of Petersburg</t>
  </si>
  <si>
    <t>Town of Pittstown</t>
  </si>
  <si>
    <t>Town of Poestenkill</t>
  </si>
  <si>
    <t>City of Rensselaer</t>
  </si>
  <si>
    <t>Town of Sand Lake</t>
  </si>
  <si>
    <t>Town of Schaghticoke</t>
  </si>
  <si>
    <t>Village of Schaghticoke</t>
  </si>
  <si>
    <t>Town of Schodack</t>
  </si>
  <si>
    <t>Village of Castleton-on-Hudson</t>
  </si>
  <si>
    <t>Town of Stephentown</t>
  </si>
  <si>
    <t>City of Troy</t>
  </si>
  <si>
    <t>Saratoga County</t>
  </si>
  <si>
    <t>Village of Ballston Spa</t>
  </si>
  <si>
    <t>Town of Ballston</t>
  </si>
  <si>
    <t>Town of Charlton</t>
  </si>
  <si>
    <t>Town of Clifton Park</t>
  </si>
  <si>
    <t>Town of Corinth</t>
  </si>
  <si>
    <t>Village of Corinth</t>
  </si>
  <si>
    <t>Town of Day</t>
  </si>
  <si>
    <t>Town of Edinburg</t>
  </si>
  <si>
    <t>Town of Galway</t>
  </si>
  <si>
    <t>Village of Galway</t>
  </si>
  <si>
    <t>Town of Greenfield</t>
  </si>
  <si>
    <t>Town of Hadley</t>
  </si>
  <si>
    <t>Town of Halfmoon</t>
  </si>
  <si>
    <t>Town of Malta</t>
  </si>
  <si>
    <t>Village of Round Lake</t>
  </si>
  <si>
    <t>City of Mechanicville</t>
  </si>
  <si>
    <t>Town of Milton</t>
  </si>
  <si>
    <t>Town of Moreau</t>
  </si>
  <si>
    <t>Village of South Glens Falls</t>
  </si>
  <si>
    <t>Town of Northumberland</t>
  </si>
  <si>
    <t>Town of Providence</t>
  </si>
  <si>
    <t>Town of Saratoga</t>
  </si>
  <si>
    <t>Village of Schuylerville</t>
  </si>
  <si>
    <t>Village of Victory Mills</t>
  </si>
  <si>
    <t>City of Saratoga Springs</t>
  </si>
  <si>
    <t>Town of Stillwater</t>
  </si>
  <si>
    <t>Village of Stillwater</t>
  </si>
  <si>
    <t>Town of Waterford</t>
  </si>
  <si>
    <t>Village of Waterford</t>
  </si>
  <si>
    <t>Town of Wilton</t>
  </si>
  <si>
    <t>Schenectady County</t>
  </si>
  <si>
    <t>Town of Duanesburg</t>
  </si>
  <si>
    <t>Village of Delanson</t>
  </si>
  <si>
    <t>Town of Glenville</t>
  </si>
  <si>
    <t>Village of Scotia</t>
  </si>
  <si>
    <t>Town of Niskayuna</t>
  </si>
  <si>
    <t>Town of Princetown</t>
  </si>
  <si>
    <t>Town of Rotterdam</t>
  </si>
  <si>
    <t>City of Schenectady</t>
  </si>
  <si>
    <t>Capital District</t>
  </si>
  <si>
    <t>Property Tax</t>
  </si>
  <si>
    <t>Sales Tax</t>
  </si>
  <si>
    <t>State Aid</t>
  </si>
  <si>
    <t>Federal Aid</t>
  </si>
  <si>
    <t>Economic Assistance</t>
  </si>
  <si>
    <t>Health &amp; Public Safety</t>
  </si>
  <si>
    <t>Transport. and Utilities</t>
  </si>
  <si>
    <t>Revenues &amp; Expenditures</t>
  </si>
  <si>
    <t>Revenues ($1,000s)</t>
  </si>
  <si>
    <t>Expenditures ($1,000s)</t>
  </si>
  <si>
    <t>Total Revenues</t>
  </si>
  <si>
    <t>Total Expenditures</t>
  </si>
  <si>
    <t>Village of East Nassau</t>
  </si>
  <si>
    <t>Town/Village of Green Island</t>
  </si>
  <si>
    <t>&lt;TR&gt;</t>
  </si>
  <si>
    <t>&lt;/TR&gt;</t>
  </si>
  <si>
    <t>Village of Voorheesville</t>
  </si>
  <si>
    <t>&lt;TABLE ALIGN=CENTER WIDTH=100% BORDER=1 CELLPADDING=0 CELLSPACING=0&gt;</t>
  </si>
  <si>
    <t>&lt;TR BGCOLOR="#CAEAFA"&gt;</t>
  </si>
  <si>
    <t>Revenues &amp;&lt;BR&gt;</t>
  </si>
  <si>
    <t>Expenditures&lt;/FONT&gt;&lt;/TH&gt;</t>
  </si>
  <si>
    <t>&lt;TH COLSPAN=6&gt;&lt;FONT FACE="Times New Roman" COLOR=#FF0000&gt;Revenues&lt;/FONT&gt; &lt;FONT FACE="Times New Roman"&gt;($1,000s)&lt;/FONT&gt;&lt;/TH&gt;</t>
  </si>
  <si>
    <t>Surplus or&lt;/FONT&gt;&lt;BR&gt;</t>
  </si>
  <si>
    <t>&lt;FONT FACE="Times New Roman" SIZE=-2 COLOR=#FF0000&gt;&lt;B&gt;(Deficit)&lt;/B&gt;&lt;/FONT&gt;&lt;/TH&gt;</t>
  </si>
  <si>
    <t>&lt;TH VALIGN=BOTTOM&gt;&lt;FONT FACE="Times New Roman" SIZE=-2&gt;Property Tax&lt;/FONT&gt;&lt;/TH&gt;</t>
  </si>
  <si>
    <t>&lt;TH VALIGN=BOTTOM&gt;&lt;FONT FACE="Times New Roman" SIZE=-2&gt;Sales Tax&lt;/FONT&gt;&lt;/TH&gt;</t>
  </si>
  <si>
    <t>&lt;TH VALIGN=BOTTOM&gt;&lt;FONT FACE="Times New Roman" SIZE=-2&gt;State Aid&lt;/FONT&gt;&lt;/TH&gt;</t>
  </si>
  <si>
    <t>&lt;TH VALIGN=BOTTOM&gt;&lt;FONT FACE="Times New Roman" SIZE=-2&gt;Federal Aid&lt;/FONT&gt;&lt;/TH&gt;</t>
  </si>
  <si>
    <t>&lt;TH VALIGN=BOTTOM&gt;&lt;FONT FACE="Times New Roman" SIZE=-2&gt;Other&lt;/FONT&gt;&lt;/TH&gt;</t>
  </si>
  <si>
    <t>&lt;TH VALIGN=BOTTOM&gt;&lt;FONT FACE="Times New Roman" SIZE=-2&gt;Total Revenues&lt;/FONT&gt;&lt;/TH&gt;</t>
  </si>
  <si>
    <t>&lt;TH VALIGN=BOTTOM&gt;&lt;FONT FACE="Times New Roman" SIZE=-2&gt;General Government&lt;/FONT&gt;&lt;/TH&gt;</t>
  </si>
  <si>
    <t>&lt;TH VALIGN=BOTTOM&gt;&lt;FONT FACE="Times New Roman" SIZE=-2&gt;Health &amp; Public Safety&lt;/FONT&gt;&lt;/TH&gt;</t>
  </si>
  <si>
    <t>&lt;TH VALIGN=BOTTOM&gt;&lt;FONT FACE="Times New Roman" SIZE=-2&gt;Transport. &amp; Utilities&lt;/FONT&gt;&lt;/TH&gt;</t>
  </si>
  <si>
    <t>&lt;TH VALIGN=BOTTOM&gt;&lt;FONT FACE="Times New Roman" SIZE=-2&gt;Economic Assistance&lt;/FONT&gt;&lt;/TH&gt;</t>
  </si>
  <si>
    <t>&lt;TH VALIGN=BOTTOM&gt;&lt;FONT FACE="Times New Roman" SIZE=-2&gt;Total Expenditures&lt;/FONT&gt;&lt;/TH&gt;</t>
  </si>
  <si>
    <t>Prepared by the Capital District Regional Planning Commission&lt;/TD&gt;</t>
  </si>
  <si>
    <t>&lt;/TABLE&gt;</t>
  </si>
  <si>
    <t>Vil. of Castleton-on-Hudson</t>
  </si>
  <si>
    <r>
      <t>Expenditures by Function</t>
    </r>
    <r>
      <rPr>
        <sz val="10"/>
        <rFont val="Times New Roman"/>
        <family val="1"/>
      </rPr>
      <t xml:space="preserve"> ($1,000s)</t>
    </r>
  </si>
  <si>
    <r>
      <t>Revenues</t>
    </r>
    <r>
      <rPr>
        <sz val="10"/>
        <rFont val="Times New Roman"/>
        <family val="1"/>
      </rPr>
      <t xml:space="preserve"> ($1,000s)</t>
    </r>
  </si>
  <si>
    <t>Expenditures by Function ($1,000s)</t>
  </si>
  <si>
    <t>&lt;TH COLSPAN=6&gt;&lt;FONT FACE="Times New Roman" COLOR=#FF0000&gt;Expenditures by Function&lt;/FONT&gt; &lt;FONT FACE="Times New Roman"&gt;($1,000s)&lt;/FONT&gt;&lt;/TH&gt;</t>
  </si>
  <si>
    <t>Town of Petersburgh</t>
  </si>
  <si>
    <t>Municipal Code</t>
  </si>
  <si>
    <t>Municipal Name</t>
  </si>
  <si>
    <t>County Name</t>
  </si>
  <si>
    <t>Fiscal Year End</t>
  </si>
  <si>
    <t>Enrollment</t>
  </si>
  <si>
    <t>Full Value</t>
  </si>
  <si>
    <t>Real Property Taxes &amp; Assessments</t>
  </si>
  <si>
    <t>Other Real Property Tax Items</t>
  </si>
  <si>
    <t>Sales &amp; Use Tax</t>
  </si>
  <si>
    <t>Other Local Revenues</t>
  </si>
  <si>
    <t>Local Revenues</t>
  </si>
  <si>
    <t>Other Sources</t>
  </si>
  <si>
    <t>Total Revenues &amp; Other Sources</t>
  </si>
  <si>
    <t>Social Services</t>
  </si>
  <si>
    <t>Economic Development</t>
  </si>
  <si>
    <t>Culture &amp; Recreation</t>
  </si>
  <si>
    <t>Community Services</t>
  </si>
  <si>
    <t>Sanitation</t>
  </si>
  <si>
    <t>Employee Benefits</t>
  </si>
  <si>
    <t>Other Uses</t>
  </si>
  <si>
    <t>Total Expenditures &amp; Other Uses</t>
  </si>
  <si>
    <t>County of Albany</t>
  </si>
  <si>
    <t>Albany</t>
  </si>
  <si>
    <t>Town of Green Island</t>
  </si>
  <si>
    <t>Village of Green Island</t>
  </si>
  <si>
    <t>County of Rensselaer</t>
  </si>
  <si>
    <t>Rensselaer</t>
  </si>
  <si>
    <t>Village of Castleton-On-Hudson</t>
  </si>
  <si>
    <t>County of Saratoga</t>
  </si>
  <si>
    <t>Saratoga</t>
  </si>
  <si>
    <t>Village of Victory</t>
  </si>
  <si>
    <t>County of Schenectady</t>
  </si>
  <si>
    <t>Schenectady</t>
  </si>
  <si>
    <t>12/31</t>
  </si>
  <si>
    <t>010306800000</t>
  </si>
  <si>
    <t>010307100000</t>
  </si>
  <si>
    <t>010318000000</t>
  </si>
  <si>
    <t>05/31</t>
  </si>
  <si>
    <t>010318700000</t>
  </si>
  <si>
    <t>010418701100</t>
  </si>
  <si>
    <t>010418703040</t>
  </si>
  <si>
    <t>010334500000</t>
  </si>
  <si>
    <t>010434502040</t>
  </si>
  <si>
    <t>010335500000</t>
  </si>
  <si>
    <t>010435500120</t>
  </si>
  <si>
    <t>010344300000</t>
  </si>
  <si>
    <t>010358100000</t>
  </si>
  <si>
    <t>010458105090</t>
  </si>
  <si>
    <t>010370600000</t>
  </si>
  <si>
    <t>010389000000</t>
  </si>
  <si>
    <t>380456103330</t>
  </si>
  <si>
    <t>380467005020</t>
  </si>
  <si>
    <t>380306700000</t>
  </si>
  <si>
    <t>380309900000</t>
  </si>
  <si>
    <t>380324900000</t>
  </si>
  <si>
    <t>380333500000</t>
  </si>
  <si>
    <t>380339800000</t>
  </si>
  <si>
    <t>380439802380</t>
  </si>
  <si>
    <t>380356100000</t>
  </si>
  <si>
    <t>380456101435</t>
  </si>
  <si>
    <t>380359500000</t>
  </si>
  <si>
    <t>380365600000</t>
  </si>
  <si>
    <t>380367000000</t>
  </si>
  <si>
    <t>380367600000</t>
  </si>
  <si>
    <t>380374100000</t>
  </si>
  <si>
    <t>380375200000</t>
  </si>
  <si>
    <t>380475204460</t>
  </si>
  <si>
    <t>380375300000</t>
  </si>
  <si>
    <t>380475300790</t>
  </si>
  <si>
    <t>380380400000</t>
  </si>
  <si>
    <t>410304900000</t>
  </si>
  <si>
    <t>410314700000</t>
  </si>
  <si>
    <t>410317400000</t>
  </si>
  <si>
    <t>410320000000</t>
  </si>
  <si>
    <t>410420001150</t>
  </si>
  <si>
    <t>410322000000</t>
  </si>
  <si>
    <t>410325500000</t>
  </si>
  <si>
    <t>410331400000</t>
  </si>
  <si>
    <t>410431401900</t>
  </si>
  <si>
    <t>410334400000</t>
  </si>
  <si>
    <t>410335700000</t>
  </si>
  <si>
    <t>410336000000</t>
  </si>
  <si>
    <t>410350100000</t>
  </si>
  <si>
    <t>410450104295</t>
  </si>
  <si>
    <t>410353400000</t>
  </si>
  <si>
    <t>410354900000</t>
  </si>
  <si>
    <t>410454904730</t>
  </si>
  <si>
    <t>410360100000</t>
  </si>
  <si>
    <t>410369300000</t>
  </si>
  <si>
    <t>410374700000</t>
  </si>
  <si>
    <t>410474704490</t>
  </si>
  <si>
    <t>410474705070</t>
  </si>
  <si>
    <t>410380700000</t>
  </si>
  <si>
    <t>410480704820</t>
  </si>
  <si>
    <t>410387500000</t>
  </si>
  <si>
    <t>410487505180</t>
  </si>
  <si>
    <t>410391700000</t>
  </si>
  <si>
    <t>420324200000</t>
  </si>
  <si>
    <t>420424201250</t>
  </si>
  <si>
    <t>420333100000</t>
  </si>
  <si>
    <t>420433104500</t>
  </si>
  <si>
    <t>420358700000</t>
  </si>
  <si>
    <t>420369200000</t>
  </si>
  <si>
    <t>420372600000</t>
  </si>
  <si>
    <t>REVENUES</t>
  </si>
  <si>
    <t>EXPENDITURES</t>
  </si>
  <si>
    <t>Level One</t>
  </si>
  <si>
    <t>Land Area (sq. mi.)</t>
  </si>
  <si>
    <t>Total Debt Outstanding at EOFY</t>
  </si>
  <si>
    <t>Real Property Texes &amp; Assessments</t>
  </si>
  <si>
    <t>Other Non-Property Taxes</t>
  </si>
  <si>
    <t>Charges for Services</t>
  </si>
  <si>
    <t>Charges to Other Governments</t>
  </si>
  <si>
    <t>Use &amp; Sale of Property</t>
  </si>
  <si>
    <t>Proceeds of Debt</t>
  </si>
  <si>
    <t>Other Services</t>
  </si>
  <si>
    <t xml:space="preserve">Federal Aid </t>
  </si>
  <si>
    <t>Level Two</t>
  </si>
  <si>
    <t>Real Property Taxes</t>
  </si>
  <si>
    <t/>
  </si>
  <si>
    <t>Special Assessments</t>
  </si>
  <si>
    <t>Star Payments</t>
  </si>
  <si>
    <t>Payments In Lieu Of Taxes</t>
  </si>
  <si>
    <t>Interest Penalties</t>
  </si>
  <si>
    <t>Gain from Sale of Tax Acquired Property</t>
  </si>
  <si>
    <t>Miscellaneous Tax Items</t>
  </si>
  <si>
    <t>Sales Tax Distribution</t>
  </si>
  <si>
    <t>Utilities Gross Receipts Tax</t>
  </si>
  <si>
    <t>Miscellaneous Use Taxes</t>
  </si>
  <si>
    <t>Franchises</t>
  </si>
  <si>
    <t>Emergency Telephone System Surcharge</t>
  </si>
  <si>
    <t>Miscellaneous Non-Property Taxes</t>
  </si>
  <si>
    <t>City Income Tax</t>
  </si>
  <si>
    <t>General Government Fees</t>
  </si>
  <si>
    <t>Education Fees</t>
  </si>
  <si>
    <t>Public Safety Fees</t>
  </si>
  <si>
    <t>Health Fees</t>
  </si>
  <si>
    <t>Transportation Fees</t>
  </si>
  <si>
    <t>Social Services Fees</t>
  </si>
  <si>
    <t>Economic Development Fees</t>
  </si>
  <si>
    <t>Culture And Recreation Fees</t>
  </si>
  <si>
    <t>Community Services Fees</t>
  </si>
  <si>
    <t>Utility Fees</t>
  </si>
  <si>
    <t>Sanitation Fees</t>
  </si>
  <si>
    <t>Miscellaneous Fees</t>
  </si>
  <si>
    <t>General Government Charges</t>
  </si>
  <si>
    <t>Education Charges</t>
  </si>
  <si>
    <t>Public Safety Charges</t>
  </si>
  <si>
    <t>Health Charges</t>
  </si>
  <si>
    <t>Transportation Charges</t>
  </si>
  <si>
    <t>Social Services Charges</t>
  </si>
  <si>
    <t>Culture &amp; Recreation Charges</t>
  </si>
  <si>
    <t>Community Services Charges</t>
  </si>
  <si>
    <t>Utility Charges</t>
  </si>
  <si>
    <t>Debt Service Charges</t>
  </si>
  <si>
    <t>Miscellaneous Inter-Governmental Charges</t>
  </si>
  <si>
    <t>Sanitation Charges</t>
  </si>
  <si>
    <t>Interest &amp; Earnings</t>
  </si>
  <si>
    <t>Sale of Property</t>
  </si>
  <si>
    <t>Rental of Property</t>
  </si>
  <si>
    <t>Fines</t>
  </si>
  <si>
    <t>Forfeitures</t>
  </si>
  <si>
    <t>Compensation for Loss</t>
  </si>
  <si>
    <t>Library Grants from Local Governments</t>
  </si>
  <si>
    <t>Miscellaneous Grants from Local Governments</t>
  </si>
  <si>
    <t>Gifts</t>
  </si>
  <si>
    <t>Employee Contributions</t>
  </si>
  <si>
    <t>Miscellaneous Revenues</t>
  </si>
  <si>
    <t>Unrestricted State Aid</t>
  </si>
  <si>
    <t>Mortgage Tax</t>
  </si>
  <si>
    <t>State Aid General Government</t>
  </si>
  <si>
    <t>State Aid Education</t>
  </si>
  <si>
    <t>State Aid Public Safety</t>
  </si>
  <si>
    <t>State Aid Health</t>
  </si>
  <si>
    <t>State Aid Transportation</t>
  </si>
  <si>
    <t>State Aid Social Services</t>
  </si>
  <si>
    <t>State Aid Economic Development</t>
  </si>
  <si>
    <t>State Aid Culture And Recreation</t>
  </si>
  <si>
    <t>State Aid Community Services</t>
  </si>
  <si>
    <t>State Aid Utilities</t>
  </si>
  <si>
    <t>State Aid Sanitation</t>
  </si>
  <si>
    <t>Miscellaneous State Aid</t>
  </si>
  <si>
    <t>Federal Aid Education</t>
  </si>
  <si>
    <t>Federal Aid Public Safety</t>
  </si>
  <si>
    <t>Federal Aid Health</t>
  </si>
  <si>
    <t>Federal Aid Transportation</t>
  </si>
  <si>
    <t>Federal Aid Social Services</t>
  </si>
  <si>
    <t>Federal Aid Economic Development</t>
  </si>
  <si>
    <t>Federal Aid Culture And Recreation</t>
  </si>
  <si>
    <t>Federal Aid Community Services</t>
  </si>
  <si>
    <t>Federal Aid General Government</t>
  </si>
  <si>
    <t>Federal Aid Utilities</t>
  </si>
  <si>
    <t>Federal Aid Sanitation</t>
  </si>
  <si>
    <t>Miscellaneous Federal Aid</t>
  </si>
  <si>
    <t>Sale Of Obligations</t>
  </si>
  <si>
    <t>Bans Redeemed From Appropriations</t>
  </si>
  <si>
    <t>Miscellaneous Debt Proceeds</t>
  </si>
  <si>
    <t>Tranfers</t>
  </si>
  <si>
    <t>Miscellaneous Other Sources</t>
  </si>
  <si>
    <t>Administration</t>
  </si>
  <si>
    <t>County Distribution of Sales Tax</t>
  </si>
  <si>
    <t>Miscellaneous General Government</t>
  </si>
  <si>
    <t>Zoning And Planning</t>
  </si>
  <si>
    <t>Judgements</t>
  </si>
  <si>
    <t>Instruction</t>
  </si>
  <si>
    <t>Instructional Support</t>
  </si>
  <si>
    <t>Pupil Services</t>
  </si>
  <si>
    <t>Education - Transportation</t>
  </si>
  <si>
    <t>Student Activities</t>
  </si>
  <si>
    <t>Community College</t>
  </si>
  <si>
    <t>Miscellaneous Education</t>
  </si>
  <si>
    <t>Public Safety Administration</t>
  </si>
  <si>
    <t>Fire Protection</t>
  </si>
  <si>
    <t>Emergency Response</t>
  </si>
  <si>
    <t>Correctional Services</t>
  </si>
  <si>
    <t>Disaster Response</t>
  </si>
  <si>
    <t>Homeland Security and Civil Defense</t>
  </si>
  <si>
    <t>Miscellaneous Public Safety</t>
  </si>
  <si>
    <t>Public Health Administration</t>
  </si>
  <si>
    <t>Public Health Services</t>
  </si>
  <si>
    <t>Mental Health Services</t>
  </si>
  <si>
    <t>Environmental Services</t>
  </si>
  <si>
    <t>Public Health Facilities</t>
  </si>
  <si>
    <t>Miscellaneous Public Health</t>
  </si>
  <si>
    <t>Highways</t>
  </si>
  <si>
    <t>Highway Services to Other Governments</t>
  </si>
  <si>
    <t>Bus Service</t>
  </si>
  <si>
    <t>Airports</t>
  </si>
  <si>
    <t>Rail Service</t>
  </si>
  <si>
    <t>Waterways</t>
  </si>
  <si>
    <t>Transportation Facilities</t>
  </si>
  <si>
    <t>Transportation Ancillary</t>
  </si>
  <si>
    <t>Miscellaneous Transportation</t>
  </si>
  <si>
    <t>Social Service Administration</t>
  </si>
  <si>
    <t>Financial Assistance</t>
  </si>
  <si>
    <t>Medicaid</t>
  </si>
  <si>
    <t>Non-Medicaid Medical Assistance</t>
  </si>
  <si>
    <t>Housing Assistance</t>
  </si>
  <si>
    <t>Employment Services</t>
  </si>
  <si>
    <t>Youth Services</t>
  </si>
  <si>
    <t>Public Facilities</t>
  </si>
  <si>
    <t>Miscellaneous Social Services</t>
  </si>
  <si>
    <t>Economic Development Administration</t>
  </si>
  <si>
    <t>Development Infrastructure</t>
  </si>
  <si>
    <t>Promotion</t>
  </si>
  <si>
    <t>Economic Development Grants</t>
  </si>
  <si>
    <t>Miscellaneous Economic Development</t>
  </si>
  <si>
    <t>Recreation Services</t>
  </si>
  <si>
    <t>Adult Recreation</t>
  </si>
  <si>
    <t>Youth Recreation</t>
  </si>
  <si>
    <t>Library</t>
  </si>
  <si>
    <t>Cultural Services</t>
  </si>
  <si>
    <t>Miscellaneous Cultural &amp; Recreation</t>
  </si>
  <si>
    <t>Constituent Services</t>
  </si>
  <si>
    <t>Elder Services</t>
  </si>
  <si>
    <t>Natural Resources</t>
  </si>
  <si>
    <t>Student Census</t>
  </si>
  <si>
    <t>Miscellaneous Community Services</t>
  </si>
  <si>
    <t>Water</t>
  </si>
  <si>
    <t>Electricity</t>
  </si>
  <si>
    <t>Natural Gas</t>
  </si>
  <si>
    <t>Steam</t>
  </si>
  <si>
    <t>Sewer</t>
  </si>
  <si>
    <t>Storm Sewer</t>
  </si>
  <si>
    <t>Refuse &amp; Garbage</t>
  </si>
  <si>
    <t>Landfill Closures</t>
  </si>
  <si>
    <t>Drainage</t>
  </si>
  <si>
    <t>Miscellaneous Sanitation</t>
  </si>
  <si>
    <t>Retirement State Local</t>
  </si>
  <si>
    <t>Retirement Police Fire</t>
  </si>
  <si>
    <t>Retirement Teacher</t>
  </si>
  <si>
    <t>LOSAP / Miscellaneous</t>
  </si>
  <si>
    <t>Social Security</t>
  </si>
  <si>
    <t>Medical Insurance</t>
  </si>
  <si>
    <t>Disability Insurance</t>
  </si>
  <si>
    <t>Life Insurance</t>
  </si>
  <si>
    <t>Workers Compensation</t>
  </si>
  <si>
    <t>Unemployment Insurance</t>
  </si>
  <si>
    <t>Union Benefits Program</t>
  </si>
  <si>
    <t>Unclassified Employee Benefits</t>
  </si>
  <si>
    <t>Debt Principal</t>
  </si>
  <si>
    <t>Interest On Debt</t>
  </si>
  <si>
    <t>010418004140</t>
  </si>
  <si>
    <t>410453400340</t>
  </si>
  <si>
    <t>CURRENT OPERATIONS</t>
  </si>
  <si>
    <t>DEBT SERVICE</t>
  </si>
  <si>
    <t>Land Area (Sq. Mi.)</t>
  </si>
  <si>
    <t>Personal Services</t>
  </si>
  <si>
    <t>Sub-Total</t>
  </si>
  <si>
    <t>Equipment &amp; Capital Outlay</t>
  </si>
  <si>
    <t>Debt Interest</t>
  </si>
  <si>
    <t>Interfund Transfer</t>
  </si>
  <si>
    <r>
      <t>Town/</t>
    </r>
    <r>
      <rPr>
        <sz val="8"/>
        <color indexed="10"/>
        <rFont val="Times New Roman"/>
        <family val="1"/>
      </rPr>
      <t>Village</t>
    </r>
    <r>
      <rPr>
        <sz val="8"/>
        <rFont val="Times New Roman"/>
        <family val="1"/>
      </rPr>
      <t xml:space="preserve"> of Green Island</t>
    </r>
  </si>
  <si>
    <t>Minimum</t>
  </si>
  <si>
    <t>Maximum</t>
  </si>
  <si>
    <t>Revenue</t>
  </si>
  <si>
    <t>Expense</t>
  </si>
  <si>
    <t xml:space="preserve">   Sales Tax</t>
  </si>
  <si>
    <t xml:space="preserve">   Other Non-Property Tax</t>
  </si>
  <si>
    <t>Other Intergovernmental</t>
  </si>
  <si>
    <t>Other Local (fees, etc.)</t>
  </si>
  <si>
    <t>Total Revenue</t>
  </si>
  <si>
    <t>Total Expense</t>
  </si>
  <si>
    <t>Excess of Revenue Over Expenditure</t>
  </si>
  <si>
    <t>N/A</t>
  </si>
  <si>
    <t>Rev Check</t>
  </si>
  <si>
    <t>Exp Check</t>
  </si>
  <si>
    <t>010100000000</t>
  </si>
  <si>
    <t>010201000000</t>
  </si>
  <si>
    <t>010209000000</t>
  </si>
  <si>
    <t>010260000000</t>
  </si>
  <si>
    <t>380100000000</t>
  </si>
  <si>
    <t>380247000000</t>
  </si>
  <si>
    <t>07/31</t>
  </si>
  <si>
    <t>380257000000</t>
  </si>
  <si>
    <t>410100000000</t>
  </si>
  <si>
    <t>410229000000</t>
  </si>
  <si>
    <t>410252000000</t>
  </si>
  <si>
    <t>420100000000</t>
  </si>
  <si>
    <t>420253000000</t>
  </si>
  <si>
    <t>-</t>
  </si>
  <si>
    <t>Fiscal Year 2010</t>
  </si>
  <si>
    <t>&lt;TD ALIGN=center&gt;&lt;FONT FACE="Times New Roman" SIZE=-2&gt;N/A&lt;/FONT&gt;&lt;/TD&gt;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</si>
</sst>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164" formatCode="_(* #,##0.0_);_(* \(#,##0.0\);_(* &quot;-&quot;?_);_(@_)"/>
    <numFmt numFmtId="165" formatCode="&quot;$&quot;#,##0.0,_);[Red]\(&quot;$&quot;#,##0.0,\);[Magenta]&quot;$&quot;0.0,_)"/>
    <numFmt numFmtId="166" formatCode="_(&quot;$&quot;* #,##0.0,_);_(&quot;$&quot;* \(#,##0.0,\);_(&quot;$&quot;* &quot;-&quot;?_);_(@_)"/>
    <numFmt numFmtId="167" formatCode="_(&quot;$&quot;* #,##0.0,_);[Red]_(&quot;$&quot;* \(#,##0.0,\);_(&quot;$&quot;* &quot;-&quot;?_);_(@_)"/>
    <numFmt numFmtId="168" formatCode="&quot;$&quot;#,##0;[Red]\-&quot;$&quot;#,##0;[Magenta]&quot;$&quot;0"/>
    <numFmt numFmtId="169" formatCode="&quot;$&quot;#,##0_);[Blue]\(&quot;$&quot;#,##0\);[Magenta]&quot;$&quot;0_)"/>
    <numFmt numFmtId="170" formatCode="#,##0.0;[Blue]\-#,##0.0;[Magenta]0.0"/>
  </numFmts>
  <fonts count="48">
    <font>
      <sz val="8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16"/>
      <name val="Times New Roman"/>
      <family val="1"/>
    </font>
    <font>
      <b/>
      <sz val="11"/>
      <color indexed="10"/>
      <name val="Times New Roman"/>
      <family val="1"/>
    </font>
    <font>
      <sz val="8"/>
      <name val="Tms Rmn"/>
    </font>
    <font>
      <sz val="10"/>
      <color indexed="16"/>
      <name val="Tms Rmn"/>
    </font>
    <font>
      <sz val="10"/>
      <name val="Tms Rmn"/>
    </font>
    <font>
      <i/>
      <sz val="8"/>
      <color indexed="17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12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8"/>
      <color indexed="17"/>
      <name val="Times New Roman"/>
      <family val="1"/>
    </font>
    <font>
      <sz val="8"/>
      <color indexed="60"/>
      <name val="Times New Roman"/>
      <family val="1"/>
    </font>
    <font>
      <sz val="8"/>
      <color indexed="17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68" fontId="11" fillId="0" borderId="1" applyFont="0" applyFill="0" applyBorder="0" applyProtection="0">
      <alignment horizontal="right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2" applyNumberFormat="0" applyAlignment="0" applyProtection="0"/>
    <xf numFmtId="0" fontId="23" fillId="21" borderId="3" applyNumberFormat="0" applyAlignment="0" applyProtection="0"/>
    <xf numFmtId="1" fontId="12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44" fillId="0" borderId="0"/>
    <xf numFmtId="0" fontId="3" fillId="0" borderId="0"/>
    <xf numFmtId="0" fontId="3" fillId="0" borderId="0"/>
    <xf numFmtId="0" fontId="19" fillId="23" borderId="8" applyNumberFormat="0" applyFont="0" applyAlignment="0" applyProtection="0"/>
    <xf numFmtId="0" fontId="13" fillId="0" borderId="0" applyFont="0" applyFill="0" applyBorder="0" applyAlignment="0" applyProtection="0"/>
    <xf numFmtId="0" fontId="32" fillId="20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4" fillId="0" borderId="11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1" fontId="6" fillId="0" borderId="12" xfId="41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" fontId="3" fillId="0" borderId="11" xfId="40" applyNumberFormat="1" applyBorder="1"/>
    <xf numFmtId="1" fontId="7" fillId="0" borderId="11" xfId="40" applyNumberFormat="1" applyFont="1" applyBorder="1"/>
    <xf numFmtId="1" fontId="8" fillId="0" borderId="11" xfId="40" applyNumberFormat="1" applyFont="1" applyBorder="1"/>
    <xf numFmtId="1" fontId="3" fillId="0" borderId="14" xfId="40" applyNumberFormat="1" applyBorder="1"/>
    <xf numFmtId="1" fontId="9" fillId="0" borderId="11" xfId="40" applyNumberFormat="1" applyFont="1" applyBorder="1"/>
    <xf numFmtId="1" fontId="4" fillId="0" borderId="11" xfId="40" applyNumberFormat="1" applyFont="1" applyBorder="1"/>
    <xf numFmtId="1" fontId="3" fillId="0" borderId="11" xfId="40" applyNumberFormat="1" applyFont="1" applyBorder="1"/>
    <xf numFmtId="166" fontId="3" fillId="0" borderId="11" xfId="40" applyNumberFormat="1" applyBorder="1"/>
    <xf numFmtId="166" fontId="0" fillId="0" borderId="11" xfId="0" applyNumberFormat="1" applyBorder="1"/>
    <xf numFmtId="166" fontId="3" fillId="0" borderId="14" xfId="40" applyNumberFormat="1" applyBorder="1"/>
    <xf numFmtId="166" fontId="0" fillId="0" borderId="14" xfId="0" applyNumberFormat="1" applyBorder="1"/>
    <xf numFmtId="1" fontId="10" fillId="0" borderId="15" xfId="41" applyNumberFormat="1" applyFont="1" applyBorder="1" applyAlignment="1">
      <alignment horizontal="center" vertical="center" wrapText="1"/>
    </xf>
    <xf numFmtId="1" fontId="10" fillId="0" borderId="1" xfId="41" applyNumberFormat="1" applyFont="1" applyBorder="1" applyAlignment="1">
      <alignment horizontal="center"/>
    </xf>
    <xf numFmtId="166" fontId="3" fillId="0" borderId="11" xfId="40" applyNumberFormat="1" applyBorder="1" applyAlignment="1">
      <alignment horizont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1" fontId="2" fillId="0" borderId="18" xfId="40" applyNumberFormat="1" applyFont="1" applyFill="1" applyBorder="1"/>
    <xf numFmtId="166" fontId="3" fillId="0" borderId="18" xfId="40" applyNumberFormat="1" applyFill="1" applyBorder="1"/>
    <xf numFmtId="166" fontId="0" fillId="0" borderId="18" xfId="0" applyNumberFormat="1" applyFill="1" applyBorder="1"/>
    <xf numFmtId="1" fontId="2" fillId="0" borderId="12" xfId="40" applyNumberFormat="1" applyFont="1" applyFill="1" applyBorder="1"/>
    <xf numFmtId="166" fontId="3" fillId="0" borderId="12" xfId="40" applyNumberFormat="1" applyFill="1" applyBorder="1"/>
    <xf numFmtId="166" fontId="0" fillId="0" borderId="11" xfId="0" applyNumberFormat="1" applyBorder="1" applyAlignment="1">
      <alignment horizontal="center"/>
    </xf>
    <xf numFmtId="166" fontId="0" fillId="0" borderId="0" xfId="0" applyNumberFormat="1"/>
    <xf numFmtId="167" fontId="3" fillId="0" borderId="18" xfId="40" applyNumberFormat="1" applyFill="1" applyBorder="1"/>
    <xf numFmtId="167" fontId="0" fillId="0" borderId="18" xfId="0" applyNumberFormat="1" applyFill="1" applyBorder="1"/>
    <xf numFmtId="167" fontId="3" fillId="0" borderId="11" xfId="40" applyNumberFormat="1" applyBorder="1"/>
    <xf numFmtId="167" fontId="0" fillId="0" borderId="11" xfId="0" applyNumberFormat="1" applyBorder="1"/>
    <xf numFmtId="167" fontId="3" fillId="0" borderId="14" xfId="40" applyNumberFormat="1" applyBorder="1"/>
    <xf numFmtId="167" fontId="0" fillId="0" borderId="14" xfId="0" applyNumberFormat="1" applyBorder="1"/>
    <xf numFmtId="167" fontId="3" fillId="0" borderId="11" xfId="4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3" fillId="0" borderId="12" xfId="40" applyNumberFormat="1" applyFill="1" applyBorder="1"/>
    <xf numFmtId="167" fontId="0" fillId="0" borderId="12" xfId="0" applyNumberFormat="1" applyFill="1" applyBorder="1"/>
    <xf numFmtId="0" fontId="4" fillId="0" borderId="0" xfId="0" applyFont="1"/>
    <xf numFmtId="164" fontId="0" fillId="0" borderId="0" xfId="0" applyNumberFormat="1"/>
    <xf numFmtId="0" fontId="0" fillId="24" borderId="0" xfId="0" applyFill="1"/>
    <xf numFmtId="0" fontId="17" fillId="24" borderId="11" xfId="0" applyFont="1" applyFill="1" applyBorder="1" applyAlignment="1">
      <alignment horizontal="left" readingOrder="1"/>
    </xf>
    <xf numFmtId="0" fontId="17" fillId="24" borderId="11" xfId="0" applyFont="1" applyFill="1" applyBorder="1" applyAlignment="1">
      <alignment horizontal="right" readingOrder="1"/>
    </xf>
    <xf numFmtId="6" fontId="17" fillId="24" borderId="11" xfId="0" applyNumberFormat="1" applyFont="1" applyFill="1" applyBorder="1" applyAlignment="1">
      <alignment horizontal="right" readingOrder="1"/>
    </xf>
    <xf numFmtId="6" fontId="17" fillId="25" borderId="11" xfId="0" applyNumberFormat="1" applyFont="1" applyFill="1" applyBorder="1" applyAlignment="1">
      <alignment horizontal="right" readingOrder="1"/>
    </xf>
    <xf numFmtId="0" fontId="17" fillId="24" borderId="18" xfId="0" applyFont="1" applyFill="1" applyBorder="1" applyAlignment="1">
      <alignment horizontal="left" readingOrder="1"/>
    </xf>
    <xf numFmtId="0" fontId="17" fillId="24" borderId="14" xfId="0" applyFont="1" applyFill="1" applyBorder="1" applyAlignment="1">
      <alignment horizontal="left" readingOrder="1"/>
    </xf>
    <xf numFmtId="0" fontId="17" fillId="24" borderId="14" xfId="0" applyFont="1" applyFill="1" applyBorder="1" applyAlignment="1">
      <alignment horizontal="right" readingOrder="1"/>
    </xf>
    <xf numFmtId="6" fontId="17" fillId="24" borderId="14" xfId="0" applyNumberFormat="1" applyFont="1" applyFill="1" applyBorder="1" applyAlignment="1">
      <alignment horizontal="right" readingOrder="1"/>
    </xf>
    <xf numFmtId="6" fontId="17" fillId="25" borderId="14" xfId="0" applyNumberFormat="1" applyFont="1" applyFill="1" applyBorder="1" applyAlignment="1">
      <alignment horizontal="right" readingOrder="1"/>
    </xf>
    <xf numFmtId="1" fontId="18" fillId="0" borderId="11" xfId="40" applyNumberFormat="1" applyFont="1" applyBorder="1"/>
    <xf numFmtId="1" fontId="18" fillId="0" borderId="14" xfId="40" applyNumberFormat="1" applyFont="1" applyBorder="1"/>
    <xf numFmtId="1" fontId="14" fillId="0" borderId="11" xfId="40" applyNumberFormat="1" applyFont="1" applyBorder="1"/>
    <xf numFmtId="3" fontId="17" fillId="24" borderId="14" xfId="0" applyNumberFormat="1" applyFont="1" applyFill="1" applyBorder="1" applyAlignment="1">
      <alignment horizontal="right" readingOrder="1"/>
    </xf>
    <xf numFmtId="3" fontId="17" fillId="24" borderId="11" xfId="0" applyNumberFormat="1" applyFont="1" applyFill="1" applyBorder="1" applyAlignment="1">
      <alignment horizontal="right" readingOrder="1"/>
    </xf>
    <xf numFmtId="0" fontId="36" fillId="24" borderId="1" xfId="0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 wrapText="1"/>
    </xf>
    <xf numFmtId="0" fontId="36" fillId="27" borderId="16" xfId="0" applyFont="1" applyFill="1" applyBorder="1" applyAlignment="1">
      <alignment horizontal="centerContinuous"/>
    </xf>
    <xf numFmtId="0" fontId="36" fillId="27" borderId="17" xfId="0" applyFont="1" applyFill="1" applyBorder="1" applyAlignment="1">
      <alignment horizontal="centerContinuous"/>
    </xf>
    <xf numFmtId="0" fontId="36" fillId="27" borderId="19" xfId="0" applyFont="1" applyFill="1" applyBorder="1" applyAlignment="1">
      <alignment horizontal="centerContinuous"/>
    </xf>
    <xf numFmtId="0" fontId="36" fillId="28" borderId="16" xfId="0" applyFont="1" applyFill="1" applyBorder="1" applyAlignment="1">
      <alignment horizontal="centerContinuous"/>
    </xf>
    <xf numFmtId="0" fontId="36" fillId="28" borderId="17" xfId="0" applyFont="1" applyFill="1" applyBorder="1" applyAlignment="1">
      <alignment horizontal="centerContinuous"/>
    </xf>
    <xf numFmtId="0" fontId="36" fillId="28" borderId="19" xfId="0" applyFont="1" applyFill="1" applyBorder="1" applyAlignment="1">
      <alignment horizontal="centerContinuous"/>
    </xf>
    <xf numFmtId="0" fontId="36" fillId="24" borderId="13" xfId="0" applyFont="1" applyFill="1" applyBorder="1" applyAlignment="1">
      <alignment horizontal="center"/>
    </xf>
    <xf numFmtId="0" fontId="16" fillId="26" borderId="13" xfId="0" applyFont="1" applyFill="1" applyBorder="1" applyAlignment="1">
      <alignment horizontal="center" wrapText="1"/>
    </xf>
    <xf numFmtId="0" fontId="16" fillId="26" borderId="12" xfId="0" applyFont="1" applyFill="1" applyBorder="1" applyAlignment="1">
      <alignment horizontal="center" wrapText="1"/>
    </xf>
    <xf numFmtId="0" fontId="16" fillId="25" borderId="12" xfId="0" applyFont="1" applyFill="1" applyBorder="1" applyAlignment="1">
      <alignment horizontal="center" wrapText="1"/>
    </xf>
    <xf numFmtId="1" fontId="2" fillId="29" borderId="18" xfId="0" applyNumberFormat="1" applyFont="1" applyFill="1" applyBorder="1" applyAlignment="1"/>
    <xf numFmtId="3" fontId="17" fillId="24" borderId="18" xfId="0" applyNumberFormat="1" applyFont="1" applyFill="1" applyBorder="1" applyAlignment="1">
      <alignment horizontal="right" readingOrder="1"/>
    </xf>
    <xf numFmtId="0" fontId="17" fillId="24" borderId="18" xfId="0" applyFont="1" applyFill="1" applyBorder="1" applyAlignment="1">
      <alignment horizontal="right" readingOrder="1"/>
    </xf>
    <xf numFmtId="6" fontId="17" fillId="24" borderId="18" xfId="0" applyNumberFormat="1" applyFont="1" applyFill="1" applyBorder="1" applyAlignment="1">
      <alignment horizontal="right" readingOrder="1"/>
    </xf>
    <xf numFmtId="6" fontId="17" fillId="25" borderId="18" xfId="0" applyNumberFormat="1" applyFont="1" applyFill="1" applyBorder="1" applyAlignment="1">
      <alignment horizontal="right" readingOrder="1"/>
    </xf>
    <xf numFmtId="1" fontId="37" fillId="0" borderId="11" xfId="0" applyNumberFormat="1" applyFont="1" applyBorder="1" applyAlignment="1"/>
    <xf numFmtId="1" fontId="3" fillId="0" borderId="11" xfId="0" applyNumberFormat="1" applyFont="1" applyBorder="1" applyAlignment="1"/>
    <xf numFmtId="1" fontId="38" fillId="0" borderId="11" xfId="0" applyNumberFormat="1" applyFont="1" applyBorder="1" applyAlignment="1"/>
    <xf numFmtId="0" fontId="17" fillId="24" borderId="11" xfId="0" applyFont="1" applyFill="1" applyBorder="1" applyAlignment="1">
      <alignment horizontal="left" readingOrder="1"/>
    </xf>
    <xf numFmtId="3" fontId="17" fillId="24" borderId="11" xfId="0" applyNumberFormat="1" applyFont="1" applyFill="1" applyBorder="1" applyAlignment="1">
      <alignment horizontal="right" readingOrder="1"/>
    </xf>
    <xf numFmtId="0" fontId="17" fillId="24" borderId="11" xfId="0" applyFont="1" applyFill="1" applyBorder="1" applyAlignment="1">
      <alignment horizontal="right" readingOrder="1"/>
    </xf>
    <xf numFmtId="6" fontId="17" fillId="24" borderId="11" xfId="0" applyNumberFormat="1" applyFont="1" applyFill="1" applyBorder="1" applyAlignment="1">
      <alignment horizontal="right" readingOrder="1"/>
    </xf>
    <xf numFmtId="6" fontId="7" fillId="24" borderId="11" xfId="0" applyNumberFormat="1" applyFont="1" applyFill="1" applyBorder="1" applyAlignment="1" applyProtection="1">
      <alignment horizontal="right" readingOrder="1"/>
    </xf>
    <xf numFmtId="6" fontId="17" fillId="25" borderId="11" xfId="0" applyNumberFormat="1" applyFont="1" applyFill="1" applyBorder="1" applyAlignment="1">
      <alignment horizontal="right" readingOrder="1"/>
    </xf>
    <xf numFmtId="1" fontId="39" fillId="0" borderId="11" xfId="0" applyNumberFormat="1" applyFont="1" applyBorder="1" applyAlignment="1"/>
    <xf numFmtId="0" fontId="4" fillId="24" borderId="11" xfId="0" applyFont="1" applyFill="1" applyBorder="1" applyAlignment="1">
      <alignment horizontal="right"/>
    </xf>
    <xf numFmtId="1" fontId="3" fillId="0" borderId="11" xfId="0" applyNumberFormat="1" applyFont="1" applyFill="1" applyBorder="1" applyAlignment="1"/>
    <xf numFmtId="1" fontId="3" fillId="0" borderId="14" xfId="0" applyNumberFormat="1" applyFont="1" applyBorder="1" applyAlignment="1"/>
    <xf numFmtId="1" fontId="40" fillId="0" borderId="11" xfId="0" applyNumberFormat="1" applyFont="1" applyBorder="1" applyAlignment="1"/>
    <xf numFmtId="1" fontId="37" fillId="0" borderId="14" xfId="0" applyNumberFormat="1" applyFont="1" applyBorder="1" applyAlignment="1"/>
    <xf numFmtId="1" fontId="2" fillId="29" borderId="12" xfId="0" applyNumberFormat="1" applyFont="1" applyFill="1" applyBorder="1" applyAlignment="1"/>
    <xf numFmtId="0" fontId="4" fillId="0" borderId="12" xfId="0" applyFont="1" applyBorder="1" applyAlignment="1"/>
    <xf numFmtId="0" fontId="41" fillId="26" borderId="1" xfId="0" applyFont="1" applyFill="1" applyBorder="1" applyAlignment="1">
      <alignment horizontal="right" wrapText="1"/>
    </xf>
    <xf numFmtId="0" fontId="36" fillId="24" borderId="15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 wrapText="1"/>
    </xf>
    <xf numFmtId="0" fontId="42" fillId="29" borderId="16" xfId="0" applyFont="1" applyFill="1" applyBorder="1" applyAlignment="1">
      <alignment horizontal="centerContinuous"/>
    </xf>
    <xf numFmtId="0" fontId="43" fillId="29" borderId="17" xfId="0" applyFont="1" applyFill="1" applyBorder="1" applyAlignment="1">
      <alignment horizontal="centerContinuous"/>
    </xf>
    <xf numFmtId="0" fontId="43" fillId="29" borderId="19" xfId="0" applyFont="1" applyFill="1" applyBorder="1" applyAlignment="1">
      <alignment horizontal="centerContinuous"/>
    </xf>
    <xf numFmtId="0" fontId="43" fillId="25" borderId="16" xfId="0" applyFont="1" applyFill="1" applyBorder="1" applyAlignment="1">
      <alignment horizontal="centerContinuous"/>
    </xf>
    <xf numFmtId="0" fontId="43" fillId="25" borderId="17" xfId="0" applyFont="1" applyFill="1" applyBorder="1" applyAlignment="1">
      <alignment horizontal="centerContinuous"/>
    </xf>
    <xf numFmtId="0" fontId="43" fillId="25" borderId="19" xfId="0" applyFont="1" applyFill="1" applyBorder="1" applyAlignment="1">
      <alignment horizontal="centerContinuous"/>
    </xf>
    <xf numFmtId="0" fontId="43" fillId="30" borderId="16" xfId="0" applyFont="1" applyFill="1" applyBorder="1" applyAlignment="1">
      <alignment horizontal="centerContinuous"/>
    </xf>
    <xf numFmtId="0" fontId="43" fillId="30" borderId="17" xfId="0" applyFont="1" applyFill="1" applyBorder="1" applyAlignment="1">
      <alignment horizontal="centerContinuous"/>
    </xf>
    <xf numFmtId="0" fontId="43" fillId="30" borderId="19" xfId="0" applyFont="1" applyFill="1" applyBorder="1" applyAlignment="1">
      <alignment horizontal="centerContinuous"/>
    </xf>
    <xf numFmtId="0" fontId="43" fillId="28" borderId="16" xfId="0" applyFont="1" applyFill="1" applyBorder="1" applyAlignment="1">
      <alignment horizontal="centerContinuous"/>
    </xf>
    <xf numFmtId="0" fontId="43" fillId="28" borderId="17" xfId="0" applyFont="1" applyFill="1" applyBorder="1" applyAlignment="1">
      <alignment horizontal="centerContinuous"/>
    </xf>
    <xf numFmtId="0" fontId="43" fillId="28" borderId="19" xfId="0" applyFont="1" applyFill="1" applyBorder="1" applyAlignment="1">
      <alignment horizontal="centerContinuous"/>
    </xf>
    <xf numFmtId="0" fontId="43" fillId="31" borderId="16" xfId="0" applyFont="1" applyFill="1" applyBorder="1" applyAlignment="1">
      <alignment horizontal="centerContinuous"/>
    </xf>
    <xf numFmtId="0" fontId="43" fillId="31" borderId="17" xfId="0" applyFont="1" applyFill="1" applyBorder="1" applyAlignment="1">
      <alignment horizontal="centerContinuous"/>
    </xf>
    <xf numFmtId="0" fontId="43" fillId="31" borderId="19" xfId="0" applyFont="1" applyFill="1" applyBorder="1" applyAlignment="1">
      <alignment horizontal="centerContinuous"/>
    </xf>
    <xf numFmtId="0" fontId="43" fillId="32" borderId="16" xfId="0" applyFont="1" applyFill="1" applyBorder="1" applyAlignment="1">
      <alignment horizontal="centerContinuous"/>
    </xf>
    <xf numFmtId="0" fontId="43" fillId="32" borderId="17" xfId="0" applyFont="1" applyFill="1" applyBorder="1" applyAlignment="1">
      <alignment horizontal="centerContinuous"/>
    </xf>
    <xf numFmtId="0" fontId="43" fillId="32" borderId="19" xfId="0" applyFont="1" applyFill="1" applyBorder="1" applyAlignment="1">
      <alignment horizontal="centerContinuous"/>
    </xf>
    <xf numFmtId="0" fontId="43" fillId="29" borderId="16" xfId="0" applyFont="1" applyFill="1" applyBorder="1" applyAlignment="1">
      <alignment horizontal="centerContinuous"/>
    </xf>
    <xf numFmtId="0" fontId="43" fillId="25" borderId="1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Continuous"/>
    </xf>
    <xf numFmtId="0" fontId="43" fillId="33" borderId="17" xfId="0" applyFont="1" applyFill="1" applyBorder="1" applyAlignment="1">
      <alignment horizontal="centerContinuous"/>
    </xf>
    <xf numFmtId="0" fontId="43" fillId="33" borderId="19" xfId="0" applyFont="1" applyFill="1" applyBorder="1" applyAlignment="1">
      <alignment horizontal="centerContinuous"/>
    </xf>
    <xf numFmtId="0" fontId="43" fillId="33" borderId="12" xfId="0" applyFont="1" applyFill="1" applyBorder="1" applyAlignment="1">
      <alignment horizontal="center" wrapText="1"/>
    </xf>
    <xf numFmtId="0" fontId="6" fillId="26" borderId="15" xfId="0" applyFont="1" applyFill="1" applyBorder="1" applyAlignment="1">
      <alignment horizontal="center" wrapText="1"/>
    </xf>
    <xf numFmtId="0" fontId="16" fillId="26" borderId="20" xfId="0" applyFont="1" applyFill="1" applyBorder="1" applyAlignment="1">
      <alignment horizontal="center" wrapText="1"/>
    </xf>
    <xf numFmtId="0" fontId="16" fillId="25" borderId="15" xfId="0" applyFont="1" applyFill="1" applyBorder="1" applyAlignment="1">
      <alignment horizontal="center" wrapText="1"/>
    </xf>
    <xf numFmtId="0" fontId="17" fillId="24" borderId="18" xfId="0" applyFont="1" applyFill="1" applyBorder="1" applyAlignment="1">
      <alignment horizontal="left"/>
    </xf>
    <xf numFmtId="3" fontId="17" fillId="24" borderId="18" xfId="0" applyNumberFormat="1" applyFont="1" applyFill="1" applyBorder="1" applyAlignment="1">
      <alignment horizontal="right"/>
    </xf>
    <xf numFmtId="0" fontId="17" fillId="24" borderId="18" xfId="0" applyFont="1" applyFill="1" applyBorder="1" applyAlignment="1">
      <alignment horizontal="right"/>
    </xf>
    <xf numFmtId="6" fontId="17" fillId="24" borderId="18" xfId="0" applyNumberFormat="1" applyFont="1" applyFill="1" applyBorder="1" applyAlignment="1">
      <alignment horizontal="right"/>
    </xf>
    <xf numFmtId="6" fontId="17" fillId="25" borderId="18" xfId="0" applyNumberFormat="1" applyFont="1" applyFill="1" applyBorder="1" applyAlignment="1">
      <alignment horizontal="right"/>
    </xf>
    <xf numFmtId="0" fontId="17" fillId="24" borderId="11" xfId="0" applyFont="1" applyFill="1" applyBorder="1" applyAlignment="1">
      <alignment horizontal="left"/>
    </xf>
    <xf numFmtId="3" fontId="17" fillId="24" borderId="11" xfId="0" applyNumberFormat="1" applyFont="1" applyFill="1" applyBorder="1" applyAlignment="1">
      <alignment horizontal="right"/>
    </xf>
    <xf numFmtId="0" fontId="17" fillId="24" borderId="11" xfId="0" applyFont="1" applyFill="1" applyBorder="1" applyAlignment="1">
      <alignment horizontal="right"/>
    </xf>
    <xf numFmtId="6" fontId="17" fillId="24" borderId="11" xfId="0" applyNumberFormat="1" applyFont="1" applyFill="1" applyBorder="1" applyAlignment="1">
      <alignment horizontal="right"/>
    </xf>
    <xf numFmtId="6" fontId="17" fillId="25" borderId="11" xfId="0" applyNumberFormat="1" applyFont="1" applyFill="1" applyBorder="1" applyAlignment="1">
      <alignment horizontal="right"/>
    </xf>
    <xf numFmtId="0" fontId="0" fillId="24" borderId="11" xfId="0" applyFill="1" applyBorder="1"/>
    <xf numFmtId="0" fontId="17" fillId="24" borderId="14" xfId="0" applyFont="1" applyFill="1" applyBorder="1" applyAlignment="1">
      <alignment horizontal="left"/>
    </xf>
    <xf numFmtId="3" fontId="17" fillId="24" borderId="14" xfId="0" applyNumberFormat="1" applyFont="1" applyFill="1" applyBorder="1" applyAlignment="1">
      <alignment horizontal="right"/>
    </xf>
    <xf numFmtId="0" fontId="17" fillId="24" borderId="14" xfId="0" applyFont="1" applyFill="1" applyBorder="1" applyAlignment="1">
      <alignment horizontal="right"/>
    </xf>
    <xf numFmtId="6" fontId="17" fillId="24" borderId="14" xfId="0" applyNumberFormat="1" applyFont="1" applyFill="1" applyBorder="1" applyAlignment="1">
      <alignment horizontal="right"/>
    </xf>
    <xf numFmtId="6" fontId="17" fillId="25" borderId="14" xfId="0" applyNumberFormat="1" applyFont="1" applyFill="1" applyBorder="1" applyAlignment="1">
      <alignment horizontal="right"/>
    </xf>
    <xf numFmtId="0" fontId="0" fillId="24" borderId="15" xfId="0" applyFill="1" applyBorder="1" applyAlignment="1"/>
    <xf numFmtId="0" fontId="41" fillId="26" borderId="15" xfId="0" applyFont="1" applyFill="1" applyBorder="1" applyAlignment="1">
      <alignment horizontal="right" wrapText="1"/>
    </xf>
    <xf numFmtId="0" fontId="43" fillId="27" borderId="16" xfId="0" applyFont="1" applyFill="1" applyBorder="1" applyAlignment="1">
      <alignment horizontal="centerContinuous"/>
    </xf>
    <xf numFmtId="0" fontId="43" fillId="27" borderId="17" xfId="0" applyFont="1" applyFill="1" applyBorder="1" applyAlignment="1">
      <alignment horizontal="centerContinuous"/>
    </xf>
    <xf numFmtId="0" fontId="43" fillId="27" borderId="19" xfId="0" applyFont="1" applyFill="1" applyBorder="1" applyAlignment="1">
      <alignment horizontal="centerContinuous"/>
    </xf>
    <xf numFmtId="0" fontId="43" fillId="34" borderId="16" xfId="0" applyFont="1" applyFill="1" applyBorder="1" applyAlignment="1">
      <alignment horizontal="centerContinuous"/>
    </xf>
    <xf numFmtId="0" fontId="43" fillId="34" borderId="17" xfId="0" applyFont="1" applyFill="1" applyBorder="1" applyAlignment="1">
      <alignment horizontal="centerContinuous"/>
    </xf>
    <xf numFmtId="0" fontId="43" fillId="34" borderId="19" xfId="0" applyFont="1" applyFill="1" applyBorder="1" applyAlignment="1">
      <alignment horizontal="centerContinuous"/>
    </xf>
    <xf numFmtId="0" fontId="16" fillId="25" borderId="1" xfId="0" applyFont="1" applyFill="1" applyBorder="1" applyAlignment="1">
      <alignment horizontal="center" wrapText="1"/>
    </xf>
    <xf numFmtId="1" fontId="3" fillId="35" borderId="11" xfId="0" applyNumberFormat="1" applyFont="1" applyFill="1" applyBorder="1" applyAlignment="1"/>
    <xf numFmtId="0" fontId="4" fillId="35" borderId="11" xfId="0" applyFont="1" applyFill="1" applyBorder="1" applyAlignment="1"/>
    <xf numFmtId="3" fontId="4" fillId="35" borderId="11" xfId="0" applyNumberFormat="1" applyFont="1" applyFill="1" applyBorder="1" applyAlignment="1"/>
    <xf numFmtId="6" fontId="4" fillId="35" borderId="11" xfId="0" applyNumberFormat="1" applyFont="1" applyFill="1" applyBorder="1" applyAlignment="1"/>
    <xf numFmtId="3" fontId="4" fillId="0" borderId="12" xfId="0" applyNumberFormat="1" applyFont="1" applyBorder="1" applyAlignment="1"/>
    <xf numFmtId="170" fontId="17" fillId="24" borderId="18" xfId="0" applyNumberFormat="1" applyFont="1" applyFill="1" applyBorder="1" applyAlignment="1">
      <alignment horizontal="right" readingOrder="1"/>
    </xf>
    <xf numFmtId="170" fontId="17" fillId="24" borderId="11" xfId="0" applyNumberFormat="1" applyFont="1" applyFill="1" applyBorder="1" applyAlignment="1">
      <alignment horizontal="right" readingOrder="1"/>
    </xf>
    <xf numFmtId="170" fontId="17" fillId="24" borderId="11" xfId="0" applyNumberFormat="1" applyFont="1" applyFill="1" applyBorder="1" applyAlignment="1">
      <alignment horizontal="right" readingOrder="1"/>
    </xf>
    <xf numFmtId="170" fontId="4" fillId="35" borderId="11" xfId="0" applyNumberFormat="1" applyFont="1" applyFill="1" applyBorder="1" applyAlignment="1"/>
    <xf numFmtId="170" fontId="17" fillId="24" borderId="14" xfId="0" applyNumberFormat="1" applyFont="1" applyFill="1" applyBorder="1" applyAlignment="1">
      <alignment horizontal="right" readingOrder="1"/>
    </xf>
    <xf numFmtId="170" fontId="4" fillId="0" borderId="12" xfId="0" applyNumberFormat="1" applyFont="1" applyBorder="1" applyAlignment="1"/>
    <xf numFmtId="169" fontId="4" fillId="0" borderId="12" xfId="0" applyNumberFormat="1" applyFont="1" applyBorder="1" applyAlignment="1"/>
    <xf numFmtId="0" fontId="4" fillId="35" borderId="12" xfId="0" applyFont="1" applyFill="1" applyBorder="1" applyAlignment="1"/>
    <xf numFmtId="3" fontId="17" fillId="24" borderId="12" xfId="0" applyNumberFormat="1" applyFont="1" applyFill="1" applyBorder="1" applyAlignment="1">
      <alignment horizontal="right"/>
    </xf>
    <xf numFmtId="0" fontId="17" fillId="24" borderId="12" xfId="0" applyFont="1" applyFill="1" applyBorder="1" applyAlignment="1">
      <alignment horizontal="right"/>
    </xf>
    <xf numFmtId="6" fontId="17" fillId="24" borderId="12" xfId="0" applyNumberFormat="1" applyFont="1" applyFill="1" applyBorder="1" applyAlignment="1">
      <alignment horizontal="right"/>
    </xf>
    <xf numFmtId="6" fontId="17" fillId="25" borderId="12" xfId="0" applyNumberFormat="1" applyFont="1" applyFill="1" applyBorder="1" applyAlignment="1">
      <alignment horizontal="right"/>
    </xf>
    <xf numFmtId="3" fontId="17" fillId="24" borderId="12" xfId="0" applyNumberFormat="1" applyFont="1" applyFill="1" applyBorder="1" applyAlignment="1">
      <alignment horizontal="right" readingOrder="1"/>
    </xf>
    <xf numFmtId="0" fontId="17" fillId="24" borderId="12" xfId="0" applyFont="1" applyFill="1" applyBorder="1" applyAlignment="1">
      <alignment horizontal="right" readingOrder="1"/>
    </xf>
    <xf numFmtId="6" fontId="17" fillId="24" borderId="12" xfId="0" applyNumberFormat="1" applyFont="1" applyFill="1" applyBorder="1" applyAlignment="1">
      <alignment horizontal="right" readingOrder="1"/>
    </xf>
    <xf numFmtId="6" fontId="17" fillId="25" borderId="12" xfId="0" applyNumberFormat="1" applyFont="1" applyFill="1" applyBorder="1" applyAlignment="1">
      <alignment horizontal="right" readingOrder="1"/>
    </xf>
    <xf numFmtId="0" fontId="0" fillId="0" borderId="1" xfId="0" applyBorder="1"/>
    <xf numFmtId="0" fontId="6" fillId="0" borderId="18" xfId="39" applyFont="1" applyFill="1" applyBorder="1"/>
    <xf numFmtId="165" fontId="0" fillId="0" borderId="18" xfId="0" applyNumberFormat="1" applyBorder="1"/>
    <xf numFmtId="0" fontId="46" fillId="0" borderId="11" xfId="39" applyFont="1" applyFill="1" applyBorder="1"/>
    <xf numFmtId="165" fontId="0" fillId="0" borderId="11" xfId="0" applyNumberFormat="1" applyBorder="1"/>
    <xf numFmtId="0" fontId="3" fillId="0" borderId="11" xfId="39" applyFont="1" applyFill="1" applyBorder="1"/>
    <xf numFmtId="0" fontId="47" fillId="0" borderId="11" xfId="39" applyFont="1" applyFill="1" applyBorder="1"/>
    <xf numFmtId="0" fontId="3" fillId="0" borderId="14" xfId="39" applyFont="1" applyFill="1" applyBorder="1"/>
    <xf numFmtId="165" fontId="0" fillId="0" borderId="14" xfId="0" applyNumberFormat="1" applyBorder="1"/>
    <xf numFmtId="0" fontId="46" fillId="0" borderId="14" xfId="39" applyFont="1" applyFill="1" applyBorder="1"/>
    <xf numFmtId="165" fontId="0" fillId="0" borderId="11" xfId="0" applyNumberFormat="1" applyBorder="1" applyAlignment="1">
      <alignment horizontal="center"/>
    </xf>
    <xf numFmtId="0" fontId="6" fillId="0" borderId="12" xfId="39" applyFont="1" applyFill="1" applyBorder="1"/>
    <xf numFmtId="165" fontId="0" fillId="0" borderId="12" xfId="0" applyNumberFormat="1" applyBorder="1"/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1" fontId="2" fillId="0" borderId="1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16" fillId="26" borderId="1" xfId="0" applyFont="1" applyFill="1" applyBorder="1" applyAlignment="1">
      <alignment horizontal="center"/>
    </xf>
    <xf numFmtId="1" fontId="2" fillId="29" borderId="18" xfId="0" applyNumberFormat="1" applyFont="1" applyFill="1" applyBorder="1"/>
    <xf numFmtId="0" fontId="17" fillId="24" borderId="0" xfId="0" applyFont="1" applyFill="1" applyAlignment="1">
      <alignment horizontal="left" readingOrder="1"/>
    </xf>
    <xf numFmtId="3" fontId="17" fillId="24" borderId="0" xfId="0" applyNumberFormat="1" applyFont="1" applyFill="1" applyAlignment="1">
      <alignment horizontal="right" readingOrder="1"/>
    </xf>
    <xf numFmtId="0" fontId="17" fillId="24" borderId="0" xfId="0" applyFont="1" applyFill="1" applyAlignment="1">
      <alignment horizontal="right" readingOrder="1"/>
    </xf>
    <xf numFmtId="6" fontId="17" fillId="24" borderId="0" xfId="0" applyNumberFormat="1" applyFont="1" applyFill="1" applyAlignment="1">
      <alignment horizontal="right" readingOrder="1"/>
    </xf>
    <xf numFmtId="6" fontId="16" fillId="25" borderId="0" xfId="0" applyNumberFormat="1" applyFont="1" applyFill="1" applyAlignment="1">
      <alignment horizontal="right" readingOrder="1"/>
    </xf>
    <xf numFmtId="1" fontId="37" fillId="0" borderId="11" xfId="0" applyNumberFormat="1" applyFont="1" applyBorder="1"/>
    <xf numFmtId="1" fontId="3" fillId="0" borderId="11" xfId="0" applyNumberFormat="1" applyFont="1" applyBorder="1"/>
    <xf numFmtId="0" fontId="4" fillId="24" borderId="0" xfId="0" applyFont="1" applyFill="1" applyAlignment="1">
      <alignment horizontal="right"/>
    </xf>
    <xf numFmtId="1" fontId="38" fillId="0" borderId="11" xfId="0" applyNumberFormat="1" applyFont="1" applyBorder="1"/>
    <xf numFmtId="1" fontId="39" fillId="0" borderId="11" xfId="0" applyNumberFormat="1" applyFont="1" applyBorder="1"/>
    <xf numFmtId="1" fontId="3" fillId="0" borderId="11" xfId="0" applyNumberFormat="1" applyFont="1" applyFill="1" applyBorder="1"/>
    <xf numFmtId="1" fontId="3" fillId="0" borderId="14" xfId="0" applyNumberFormat="1" applyFont="1" applyBorder="1"/>
    <xf numFmtId="1" fontId="40" fillId="0" borderId="11" xfId="0" applyNumberFormat="1" applyFont="1" applyBorder="1"/>
    <xf numFmtId="1" fontId="37" fillId="0" borderId="14" xfId="0" applyNumberFormat="1" applyFont="1" applyBorder="1"/>
    <xf numFmtId="1" fontId="2" fillId="29" borderId="12" xfId="0" applyNumberFormat="1" applyFont="1" applyFill="1" applyBorder="1"/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/>
    </xf>
    <xf numFmtId="0" fontId="43" fillId="0" borderId="1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6" fontId="17" fillId="0" borderId="18" xfId="0" applyNumberFormat="1" applyFont="1" applyFill="1" applyBorder="1" applyAlignment="1">
      <alignment horizontal="right"/>
    </xf>
    <xf numFmtId="6" fontId="17" fillId="0" borderId="11" xfId="0" applyNumberFormat="1" applyFont="1" applyFill="1" applyBorder="1" applyAlignment="1">
      <alignment horizontal="right"/>
    </xf>
    <xf numFmtId="6" fontId="17" fillId="0" borderId="11" xfId="0" applyNumberFormat="1" applyFont="1" applyFill="1" applyBorder="1" applyAlignment="1">
      <alignment horizontal="right" readingOrder="1"/>
    </xf>
    <xf numFmtId="0" fontId="0" fillId="0" borderId="11" xfId="0" applyFill="1" applyBorder="1"/>
    <xf numFmtId="6" fontId="17" fillId="0" borderId="14" xfId="0" applyNumberFormat="1" applyFont="1" applyFill="1" applyBorder="1" applyAlignment="1">
      <alignment horizontal="right"/>
    </xf>
    <xf numFmtId="6" fontId="17" fillId="0" borderId="1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wrapText="1"/>
    </xf>
    <xf numFmtId="6" fontId="17" fillId="0" borderId="18" xfId="0" applyNumberFormat="1" applyFont="1" applyFill="1" applyBorder="1" applyAlignment="1">
      <alignment horizontal="right" readingOrder="1"/>
    </xf>
    <xf numFmtId="6" fontId="17" fillId="0" borderId="14" xfId="0" applyNumberFormat="1" applyFont="1" applyFill="1" applyBorder="1" applyAlignment="1">
      <alignment horizontal="right" readingOrder="1"/>
    </xf>
    <xf numFmtId="6" fontId="17" fillId="0" borderId="12" xfId="0" applyNumberFormat="1" applyFont="1" applyFill="1" applyBorder="1" applyAlignment="1">
      <alignment horizontal="right" readingOrder="1"/>
    </xf>
    <xf numFmtId="0" fontId="16" fillId="0" borderId="12" xfId="0" applyFont="1" applyFill="1" applyBorder="1" applyAlignment="1">
      <alignment horizontal="center" wrapText="1"/>
    </xf>
    <xf numFmtId="6" fontId="4" fillId="0" borderId="11" xfId="0" applyNumberFormat="1" applyFont="1" applyFill="1" applyBorder="1" applyAlignment="1"/>
    <xf numFmtId="169" fontId="4" fillId="0" borderId="12" xfId="0" applyNumberFormat="1" applyFont="1" applyFill="1" applyBorder="1" applyAlignment="1"/>
    <xf numFmtId="0" fontId="45" fillId="0" borderId="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$$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ity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CDR_HH" xfId="39"/>
    <cellStyle name="Normal_MCD Median Age" xfId="40"/>
    <cellStyle name="Normal_Median Age" xfId="41"/>
    <cellStyle name="Note" xfId="42" builtinId="10" customBuiltin="1"/>
    <cellStyle name="Num_0" xfId="43"/>
    <cellStyle name="Output" xfId="44" builtinId="21" customBuiltin="1"/>
    <cellStyle name="Title" xfId="45" builtinId="15" customBuiltin="1"/>
    <cellStyle name="Total" xfId="46" builtinId="25" customBuiltin="1"/>
    <cellStyle name="Village" xfId="47"/>
    <cellStyle name="Warning Text" xfId="48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72847682119207"/>
          <c:y val="4.8371174728529122E-2"/>
          <c:w val="0.78807947019867552"/>
          <c:h val="0.95162882527147086"/>
        </c:manualLayout>
      </c:layout>
      <c:barChart>
        <c:barDir val="bar"/>
        <c:grouping val="clustered"/>
        <c:varyColors val="0"/>
        <c:ser>
          <c:idx val="1"/>
          <c:order val="0"/>
          <c:tx>
            <c:v>Revenues</c:v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2010'!$A$3:$A$80</c:f>
              <c:strCache>
                <c:ptCount val="77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Town of Rensselaerville</c:v>
                </c:pt>
                <c:pt idx="16">
                  <c:v>City of Watervliet</c:v>
                </c:pt>
                <c:pt idx="17">
                  <c:v>Town of Westerlo</c:v>
                </c:pt>
                <c:pt idx="18">
                  <c:v>Village of Nassau</c:v>
                </c:pt>
                <c:pt idx="19">
                  <c:v>Village of Valley Falls</c:v>
                </c:pt>
                <c:pt idx="20">
                  <c:v>Town of Berlin</c:v>
                </c:pt>
                <c:pt idx="21">
                  <c:v>Town of Brunswick</c:v>
                </c:pt>
                <c:pt idx="22">
                  <c:v>Town of East Greenbush</c:v>
                </c:pt>
                <c:pt idx="23">
                  <c:v>Town of Grafton</c:v>
                </c:pt>
                <c:pt idx="24">
                  <c:v>Town of Hoosick</c:v>
                </c:pt>
                <c:pt idx="25">
                  <c:v>Village of Hoosick Falls</c:v>
                </c:pt>
                <c:pt idx="26">
                  <c:v>Town of Nassau</c:v>
                </c:pt>
                <c:pt idx="27">
                  <c:v>Village of East Nassau</c:v>
                </c:pt>
                <c:pt idx="28">
                  <c:v>Town of North Greenbush</c:v>
                </c:pt>
                <c:pt idx="29">
                  <c:v>Town of Petersburg</c:v>
                </c:pt>
                <c:pt idx="30">
                  <c:v>Town of Pittstown</c:v>
                </c:pt>
                <c:pt idx="31">
                  <c:v>Town of Poestenkill</c:v>
                </c:pt>
                <c:pt idx="32">
                  <c:v>City of Rensselaer</c:v>
                </c:pt>
                <c:pt idx="33">
                  <c:v>Town of Sand Lake</c:v>
                </c:pt>
                <c:pt idx="34">
                  <c:v>Town of Schaghticoke</c:v>
                </c:pt>
                <c:pt idx="35">
                  <c:v>Village of Schaghticoke</c:v>
                </c:pt>
                <c:pt idx="36">
                  <c:v>Town of Schodack</c:v>
                </c:pt>
                <c:pt idx="37">
                  <c:v>Vil. of Castleton-on-Hudson</c:v>
                </c:pt>
                <c:pt idx="38">
                  <c:v>City of Troy</c:v>
                </c:pt>
                <c:pt idx="39">
                  <c:v>Village of Ballston Spa</c:v>
                </c:pt>
                <c:pt idx="40">
                  <c:v>Town of Ballston</c:v>
                </c:pt>
                <c:pt idx="41">
                  <c:v>Town of Charlton</c:v>
                </c:pt>
                <c:pt idx="42">
                  <c:v>Town of Clifton Park</c:v>
                </c:pt>
                <c:pt idx="43">
                  <c:v>Town of Corinth</c:v>
                </c:pt>
                <c:pt idx="44">
                  <c:v>Village of Corinth</c:v>
                </c:pt>
                <c:pt idx="45">
                  <c:v>Town of Day</c:v>
                </c:pt>
                <c:pt idx="46">
                  <c:v>Town of Edinburg</c:v>
                </c:pt>
                <c:pt idx="47">
                  <c:v>Town of Galway</c:v>
                </c:pt>
                <c:pt idx="48">
                  <c:v>Village of Galway</c:v>
                </c:pt>
                <c:pt idx="49">
                  <c:v>Town of Greenfield</c:v>
                </c:pt>
                <c:pt idx="50">
                  <c:v>Town of Hadley</c:v>
                </c:pt>
                <c:pt idx="51">
                  <c:v>Town of Halfmoon</c:v>
                </c:pt>
                <c:pt idx="52">
                  <c:v>Town of Malta</c:v>
                </c:pt>
                <c:pt idx="53">
                  <c:v>Village of Round Lake</c:v>
                </c:pt>
                <c:pt idx="54">
                  <c:v>City of Mechanicville</c:v>
                </c:pt>
                <c:pt idx="55">
                  <c:v>Town of Milton</c:v>
                </c:pt>
                <c:pt idx="56">
                  <c:v>Town of Moreau</c:v>
                </c:pt>
                <c:pt idx="57">
                  <c:v>Village of South Glens Falls</c:v>
                </c:pt>
                <c:pt idx="58">
                  <c:v>Town of Northumberland</c:v>
                </c:pt>
                <c:pt idx="59">
                  <c:v>Town of Providence</c:v>
                </c:pt>
                <c:pt idx="60">
                  <c:v>Town of Saratoga</c:v>
                </c:pt>
                <c:pt idx="61">
                  <c:v>Village of Schuylerville</c:v>
                </c:pt>
                <c:pt idx="62">
                  <c:v>Village of Victory</c:v>
                </c:pt>
                <c:pt idx="63">
                  <c:v>City of Saratoga Springs</c:v>
                </c:pt>
                <c:pt idx="64">
                  <c:v>Town of Stillwater</c:v>
                </c:pt>
                <c:pt idx="65">
                  <c:v>Village of Stillwater</c:v>
                </c:pt>
                <c:pt idx="66">
                  <c:v>Town of Waterford</c:v>
                </c:pt>
                <c:pt idx="67">
                  <c:v>Village of Waterford</c:v>
                </c:pt>
                <c:pt idx="68">
                  <c:v>Town of Wilton</c:v>
                </c:pt>
                <c:pt idx="69">
                  <c:v>Town of Duanesburg</c:v>
                </c:pt>
                <c:pt idx="70">
                  <c:v>Village of Delanson</c:v>
                </c:pt>
                <c:pt idx="71">
                  <c:v>Town of Glenville</c:v>
                </c:pt>
                <c:pt idx="72">
                  <c:v>Village of Scotia</c:v>
                </c:pt>
                <c:pt idx="73">
                  <c:v>Town of Niskayuna</c:v>
                </c:pt>
                <c:pt idx="74">
                  <c:v>Town of Princetown</c:v>
                </c:pt>
                <c:pt idx="75">
                  <c:v>Town of Rotterdam</c:v>
                </c:pt>
                <c:pt idx="76">
                  <c:v>City of Schenectady</c:v>
                </c:pt>
              </c:strCache>
            </c:strRef>
          </c:cat>
          <c:val>
            <c:numRef>
              <c:f>'Chart Data 2010'!$G$3:$G$80</c:f>
              <c:numCache>
                <c:formatCode>_("$"* #,##0.0,_);_("$"* \(#,##0.0,\);_("$"* "-"?_);_(@_)</c:formatCode>
                <c:ptCount val="77"/>
                <c:pt idx="0">
                  <c:v>174715480</c:v>
                </c:pt>
                <c:pt idx="1">
                  <c:v>2590700</c:v>
                </c:pt>
                <c:pt idx="2">
                  <c:v>37732077</c:v>
                </c:pt>
                <c:pt idx="3">
                  <c:v>7098192</c:v>
                </c:pt>
                <c:pt idx="4">
                  <c:v>2828053</c:v>
                </c:pt>
                <c:pt idx="5">
                  <c:v>27898691</c:v>
                </c:pt>
                <c:pt idx="6">
                  <c:v>102022511</c:v>
                </c:pt>
                <c:pt idx="7">
                  <c:v>7543076</c:v>
                </c:pt>
                <c:pt idx="8">
                  <c:v>5145941</c:v>
                </c:pt>
                <c:pt idx="9">
                  <c:v>5320391</c:v>
                </c:pt>
                <c:pt idx="10">
                  <c:v>30897061</c:v>
                </c:pt>
                <c:pt idx="11">
                  <c:v>5320391</c:v>
                </c:pt>
                <c:pt idx="12">
                  <c:v>1340895</c:v>
                </c:pt>
                <c:pt idx="13">
                  <c:v>5387709</c:v>
                </c:pt>
                <c:pt idx="14">
                  <c:v>1907264</c:v>
                </c:pt>
                <c:pt idx="15">
                  <c:v>2061733</c:v>
                </c:pt>
                <c:pt idx="16">
                  <c:v>20367826</c:v>
                </c:pt>
                <c:pt idx="17">
                  <c:v>2436104</c:v>
                </c:pt>
                <c:pt idx="18">
                  <c:v>865566</c:v>
                </c:pt>
                <c:pt idx="19">
                  <c:v>313182</c:v>
                </c:pt>
                <c:pt idx="20">
                  <c:v>877413</c:v>
                </c:pt>
                <c:pt idx="21">
                  <c:v>6627895</c:v>
                </c:pt>
                <c:pt idx="22">
                  <c:v>16941501</c:v>
                </c:pt>
                <c:pt idx="23">
                  <c:v>1086795</c:v>
                </c:pt>
                <c:pt idx="24">
                  <c:v>2569931</c:v>
                </c:pt>
                <c:pt idx="25">
                  <c:v>3181568</c:v>
                </c:pt>
                <c:pt idx="26">
                  <c:v>2318015</c:v>
                </c:pt>
                <c:pt idx="27">
                  <c:v>134752</c:v>
                </c:pt>
                <c:pt idx="28">
                  <c:v>10126230</c:v>
                </c:pt>
                <c:pt idx="29">
                  <c:v>873838</c:v>
                </c:pt>
                <c:pt idx="30">
                  <c:v>2481668</c:v>
                </c:pt>
                <c:pt idx="31">
                  <c:v>2453788</c:v>
                </c:pt>
                <c:pt idx="32">
                  <c:v>20221945</c:v>
                </c:pt>
                <c:pt idx="33">
                  <c:v>5637871</c:v>
                </c:pt>
                <c:pt idx="34">
                  <c:v>3678475</c:v>
                </c:pt>
                <c:pt idx="35">
                  <c:v>758783</c:v>
                </c:pt>
                <c:pt idx="36">
                  <c:v>14844589</c:v>
                </c:pt>
                <c:pt idx="37">
                  <c:v>2270802</c:v>
                </c:pt>
                <c:pt idx="38">
                  <c:v>93381886</c:v>
                </c:pt>
                <c:pt idx="39">
                  <c:v>4974508</c:v>
                </c:pt>
                <c:pt idx="40">
                  <c:v>4952382</c:v>
                </c:pt>
                <c:pt idx="41">
                  <c:v>1819878</c:v>
                </c:pt>
                <c:pt idx="42">
                  <c:v>24963783</c:v>
                </c:pt>
                <c:pt idx="43">
                  <c:v>4709543</c:v>
                </c:pt>
                <c:pt idx="44">
                  <c:v>5276242</c:v>
                </c:pt>
                <c:pt idx="45">
                  <c:v>1528325</c:v>
                </c:pt>
                <c:pt idx="46">
                  <c:v>1478895</c:v>
                </c:pt>
                <c:pt idx="47">
                  <c:v>1936149</c:v>
                </c:pt>
                <c:pt idx="48">
                  <c:v>62783</c:v>
                </c:pt>
                <c:pt idx="49">
                  <c:v>3519268</c:v>
                </c:pt>
                <c:pt idx="50">
                  <c:v>2831770</c:v>
                </c:pt>
                <c:pt idx="51">
                  <c:v>14014561</c:v>
                </c:pt>
                <c:pt idx="52">
                  <c:v>13506943</c:v>
                </c:pt>
                <c:pt idx="53">
                  <c:v>1542292</c:v>
                </c:pt>
                <c:pt idx="54">
                  <c:v>6857224</c:v>
                </c:pt>
                <c:pt idx="55">
                  <c:v>4867166</c:v>
                </c:pt>
                <c:pt idx="56">
                  <c:v>6068210</c:v>
                </c:pt>
                <c:pt idx="57">
                  <c:v>3219436</c:v>
                </c:pt>
                <c:pt idx="58">
                  <c:v>2095110</c:v>
                </c:pt>
                <c:pt idx="59">
                  <c:v>1500755</c:v>
                </c:pt>
                <c:pt idx="60">
                  <c:v>2707922</c:v>
                </c:pt>
                <c:pt idx="61">
                  <c:v>1799933</c:v>
                </c:pt>
                <c:pt idx="62">
                  <c:v>815954</c:v>
                </c:pt>
                <c:pt idx="63">
                  <c:v>60319226</c:v>
                </c:pt>
                <c:pt idx="64">
                  <c:v>11971748</c:v>
                </c:pt>
                <c:pt idx="65">
                  <c:v>1491352</c:v>
                </c:pt>
                <c:pt idx="66">
                  <c:v>8080093</c:v>
                </c:pt>
                <c:pt idx="67">
                  <c:v>1327108</c:v>
                </c:pt>
                <c:pt idx="68">
                  <c:v>7242344</c:v>
                </c:pt>
                <c:pt idx="69">
                  <c:v>2837631</c:v>
                </c:pt>
                <c:pt idx="70">
                  <c:v>293752</c:v>
                </c:pt>
                <c:pt idx="71">
                  <c:v>18053004</c:v>
                </c:pt>
                <c:pt idx="72">
                  <c:v>9965020</c:v>
                </c:pt>
                <c:pt idx="73">
                  <c:v>29553333</c:v>
                </c:pt>
                <c:pt idx="74">
                  <c:v>1611564</c:v>
                </c:pt>
                <c:pt idx="75">
                  <c:v>20602855</c:v>
                </c:pt>
                <c:pt idx="76">
                  <c:v>104547407</c:v>
                </c:pt>
              </c:numCache>
            </c:numRef>
          </c:val>
        </c:ser>
        <c:ser>
          <c:idx val="0"/>
          <c:order val="1"/>
          <c:tx>
            <c:v>Expenditures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 Data 2010'!$A$3:$A$80</c:f>
              <c:strCache>
                <c:ptCount val="77"/>
                <c:pt idx="0">
                  <c:v>City of Albany</c:v>
                </c:pt>
                <c:pt idx="1">
                  <c:v>Town of Berne</c:v>
                </c:pt>
                <c:pt idx="2">
                  <c:v>Town of Bethlehem</c:v>
                </c:pt>
                <c:pt idx="3">
                  <c:v>Town of Coeymans</c:v>
                </c:pt>
                <c:pt idx="4">
                  <c:v>Village of Ravena</c:v>
                </c:pt>
                <c:pt idx="5">
                  <c:v>City of Cohoes</c:v>
                </c:pt>
                <c:pt idx="6">
                  <c:v>Town of Colonie</c:v>
                </c:pt>
                <c:pt idx="7">
                  <c:v>Village of Colonie</c:v>
                </c:pt>
                <c:pt idx="8">
                  <c:v>Village of Menands</c:v>
                </c:pt>
                <c:pt idx="9">
                  <c:v>Town/Village of Green Island</c:v>
                </c:pt>
                <c:pt idx="10">
                  <c:v>Town of Guilderland</c:v>
                </c:pt>
                <c:pt idx="11">
                  <c:v>Village of Altamont</c:v>
                </c:pt>
                <c:pt idx="12">
                  <c:v>Town of Knox</c:v>
                </c:pt>
                <c:pt idx="13">
                  <c:v>Town of New Scotland</c:v>
                </c:pt>
                <c:pt idx="14">
                  <c:v>Village of Voorheesville</c:v>
                </c:pt>
                <c:pt idx="15">
                  <c:v>Town of Rensselaerville</c:v>
                </c:pt>
                <c:pt idx="16">
                  <c:v>City of Watervliet</c:v>
                </c:pt>
                <c:pt idx="17">
                  <c:v>Town of Westerlo</c:v>
                </c:pt>
                <c:pt idx="18">
                  <c:v>Village of Nassau</c:v>
                </c:pt>
                <c:pt idx="19">
                  <c:v>Village of Valley Falls</c:v>
                </c:pt>
                <c:pt idx="20">
                  <c:v>Town of Berlin</c:v>
                </c:pt>
                <c:pt idx="21">
                  <c:v>Town of Brunswick</c:v>
                </c:pt>
                <c:pt idx="22">
                  <c:v>Town of East Greenbush</c:v>
                </c:pt>
                <c:pt idx="23">
                  <c:v>Town of Grafton</c:v>
                </c:pt>
                <c:pt idx="24">
                  <c:v>Town of Hoosick</c:v>
                </c:pt>
                <c:pt idx="25">
                  <c:v>Village of Hoosick Falls</c:v>
                </c:pt>
                <c:pt idx="26">
                  <c:v>Town of Nassau</c:v>
                </c:pt>
                <c:pt idx="27">
                  <c:v>Village of East Nassau</c:v>
                </c:pt>
                <c:pt idx="28">
                  <c:v>Town of North Greenbush</c:v>
                </c:pt>
                <c:pt idx="29">
                  <c:v>Town of Petersburg</c:v>
                </c:pt>
                <c:pt idx="30">
                  <c:v>Town of Pittstown</c:v>
                </c:pt>
                <c:pt idx="31">
                  <c:v>Town of Poestenkill</c:v>
                </c:pt>
                <c:pt idx="32">
                  <c:v>City of Rensselaer</c:v>
                </c:pt>
                <c:pt idx="33">
                  <c:v>Town of Sand Lake</c:v>
                </c:pt>
                <c:pt idx="34">
                  <c:v>Town of Schaghticoke</c:v>
                </c:pt>
                <c:pt idx="35">
                  <c:v>Village of Schaghticoke</c:v>
                </c:pt>
                <c:pt idx="36">
                  <c:v>Town of Schodack</c:v>
                </c:pt>
                <c:pt idx="37">
                  <c:v>Vil. of Castleton-on-Hudson</c:v>
                </c:pt>
                <c:pt idx="38">
                  <c:v>City of Troy</c:v>
                </c:pt>
                <c:pt idx="39">
                  <c:v>Village of Ballston Spa</c:v>
                </c:pt>
                <c:pt idx="40">
                  <c:v>Town of Ballston</c:v>
                </c:pt>
                <c:pt idx="41">
                  <c:v>Town of Charlton</c:v>
                </c:pt>
                <c:pt idx="42">
                  <c:v>Town of Clifton Park</c:v>
                </c:pt>
                <c:pt idx="43">
                  <c:v>Town of Corinth</c:v>
                </c:pt>
                <c:pt idx="44">
                  <c:v>Village of Corinth</c:v>
                </c:pt>
                <c:pt idx="45">
                  <c:v>Town of Day</c:v>
                </c:pt>
                <c:pt idx="46">
                  <c:v>Town of Edinburg</c:v>
                </c:pt>
                <c:pt idx="47">
                  <c:v>Town of Galway</c:v>
                </c:pt>
                <c:pt idx="48">
                  <c:v>Village of Galway</c:v>
                </c:pt>
                <c:pt idx="49">
                  <c:v>Town of Greenfield</c:v>
                </c:pt>
                <c:pt idx="50">
                  <c:v>Town of Hadley</c:v>
                </c:pt>
                <c:pt idx="51">
                  <c:v>Town of Halfmoon</c:v>
                </c:pt>
                <c:pt idx="52">
                  <c:v>Town of Malta</c:v>
                </c:pt>
                <c:pt idx="53">
                  <c:v>Village of Round Lake</c:v>
                </c:pt>
                <c:pt idx="54">
                  <c:v>City of Mechanicville</c:v>
                </c:pt>
                <c:pt idx="55">
                  <c:v>Town of Milton</c:v>
                </c:pt>
                <c:pt idx="56">
                  <c:v>Town of Moreau</c:v>
                </c:pt>
                <c:pt idx="57">
                  <c:v>Village of South Glens Falls</c:v>
                </c:pt>
                <c:pt idx="58">
                  <c:v>Town of Northumberland</c:v>
                </c:pt>
                <c:pt idx="59">
                  <c:v>Town of Providence</c:v>
                </c:pt>
                <c:pt idx="60">
                  <c:v>Town of Saratoga</c:v>
                </c:pt>
                <c:pt idx="61">
                  <c:v>Village of Schuylerville</c:v>
                </c:pt>
                <c:pt idx="62">
                  <c:v>Village of Victory</c:v>
                </c:pt>
                <c:pt idx="63">
                  <c:v>City of Saratoga Springs</c:v>
                </c:pt>
                <c:pt idx="64">
                  <c:v>Town of Stillwater</c:v>
                </c:pt>
                <c:pt idx="65">
                  <c:v>Village of Stillwater</c:v>
                </c:pt>
                <c:pt idx="66">
                  <c:v>Town of Waterford</c:v>
                </c:pt>
                <c:pt idx="67">
                  <c:v>Village of Waterford</c:v>
                </c:pt>
                <c:pt idx="68">
                  <c:v>Town of Wilton</c:v>
                </c:pt>
                <c:pt idx="69">
                  <c:v>Town of Duanesburg</c:v>
                </c:pt>
                <c:pt idx="70">
                  <c:v>Village of Delanson</c:v>
                </c:pt>
                <c:pt idx="71">
                  <c:v>Town of Glenville</c:v>
                </c:pt>
                <c:pt idx="72">
                  <c:v>Village of Scotia</c:v>
                </c:pt>
                <c:pt idx="73">
                  <c:v>Town of Niskayuna</c:v>
                </c:pt>
                <c:pt idx="74">
                  <c:v>Town of Princetown</c:v>
                </c:pt>
                <c:pt idx="75">
                  <c:v>Town of Rotterdam</c:v>
                </c:pt>
                <c:pt idx="76">
                  <c:v>City of Schenectady</c:v>
                </c:pt>
              </c:strCache>
            </c:strRef>
          </c:cat>
          <c:val>
            <c:numRef>
              <c:f>'Chart Data 2010'!$M$3:$M$80</c:f>
              <c:numCache>
                <c:formatCode>_("$"* #,##0.0,_);_("$"* \(#,##0.0,\);_("$"* "-"?_);_(@_)</c:formatCode>
                <c:ptCount val="77"/>
                <c:pt idx="0">
                  <c:v>189078602</c:v>
                </c:pt>
                <c:pt idx="1">
                  <c:v>2333821</c:v>
                </c:pt>
                <c:pt idx="2">
                  <c:v>38849327</c:v>
                </c:pt>
                <c:pt idx="3">
                  <c:v>7308685</c:v>
                </c:pt>
                <c:pt idx="4">
                  <c:v>2632473</c:v>
                </c:pt>
                <c:pt idx="5">
                  <c:v>27626953</c:v>
                </c:pt>
                <c:pt idx="6">
                  <c:v>108633381</c:v>
                </c:pt>
                <c:pt idx="7">
                  <c:v>7178981</c:v>
                </c:pt>
                <c:pt idx="8">
                  <c:v>4596217</c:v>
                </c:pt>
                <c:pt idx="9">
                  <c:v>5003445</c:v>
                </c:pt>
                <c:pt idx="10">
                  <c:v>32192692</c:v>
                </c:pt>
                <c:pt idx="11">
                  <c:v>5003445</c:v>
                </c:pt>
                <c:pt idx="12">
                  <c:v>2231354</c:v>
                </c:pt>
                <c:pt idx="13">
                  <c:v>5661267</c:v>
                </c:pt>
                <c:pt idx="14">
                  <c:v>1673303</c:v>
                </c:pt>
                <c:pt idx="15">
                  <c:v>2266142</c:v>
                </c:pt>
                <c:pt idx="16">
                  <c:v>20531572</c:v>
                </c:pt>
                <c:pt idx="17">
                  <c:v>2629221</c:v>
                </c:pt>
                <c:pt idx="18">
                  <c:v>813581</c:v>
                </c:pt>
                <c:pt idx="19">
                  <c:v>296722</c:v>
                </c:pt>
                <c:pt idx="20">
                  <c:v>833911</c:v>
                </c:pt>
                <c:pt idx="21">
                  <c:v>6553897</c:v>
                </c:pt>
                <c:pt idx="22">
                  <c:v>15790493</c:v>
                </c:pt>
                <c:pt idx="23">
                  <c:v>1048723</c:v>
                </c:pt>
                <c:pt idx="24">
                  <c:v>2626506</c:v>
                </c:pt>
                <c:pt idx="25">
                  <c:v>4841594</c:v>
                </c:pt>
                <c:pt idx="26">
                  <c:v>2358163</c:v>
                </c:pt>
                <c:pt idx="27">
                  <c:v>144906</c:v>
                </c:pt>
                <c:pt idx="28">
                  <c:v>12277077</c:v>
                </c:pt>
                <c:pt idx="29">
                  <c:v>826290</c:v>
                </c:pt>
                <c:pt idx="30">
                  <c:v>2486463</c:v>
                </c:pt>
                <c:pt idx="31">
                  <c:v>11330940</c:v>
                </c:pt>
                <c:pt idx="32">
                  <c:v>17118764</c:v>
                </c:pt>
                <c:pt idx="33">
                  <c:v>5026621</c:v>
                </c:pt>
                <c:pt idx="34">
                  <c:v>3988935</c:v>
                </c:pt>
                <c:pt idx="35">
                  <c:v>796779</c:v>
                </c:pt>
                <c:pt idx="36">
                  <c:v>13318667</c:v>
                </c:pt>
                <c:pt idx="37">
                  <c:v>2634434</c:v>
                </c:pt>
                <c:pt idx="38">
                  <c:v>90241222</c:v>
                </c:pt>
                <c:pt idx="39">
                  <c:v>4775559</c:v>
                </c:pt>
                <c:pt idx="40">
                  <c:v>5423088</c:v>
                </c:pt>
                <c:pt idx="41">
                  <c:v>1914213</c:v>
                </c:pt>
                <c:pt idx="42">
                  <c:v>26732352</c:v>
                </c:pt>
                <c:pt idx="43">
                  <c:v>4334539</c:v>
                </c:pt>
                <c:pt idx="44">
                  <c:v>4900166</c:v>
                </c:pt>
                <c:pt idx="45">
                  <c:v>1778261</c:v>
                </c:pt>
                <c:pt idx="46">
                  <c:v>1359857</c:v>
                </c:pt>
                <c:pt idx="47">
                  <c:v>1907284</c:v>
                </c:pt>
                <c:pt idx="48">
                  <c:v>46678</c:v>
                </c:pt>
                <c:pt idx="49">
                  <c:v>3702937</c:v>
                </c:pt>
                <c:pt idx="50">
                  <c:v>2655647</c:v>
                </c:pt>
                <c:pt idx="51">
                  <c:v>16480578</c:v>
                </c:pt>
                <c:pt idx="52">
                  <c:v>11206886</c:v>
                </c:pt>
                <c:pt idx="53">
                  <c:v>1343830</c:v>
                </c:pt>
                <c:pt idx="54">
                  <c:v>7135648</c:v>
                </c:pt>
                <c:pt idx="55">
                  <c:v>5242967</c:v>
                </c:pt>
                <c:pt idx="56">
                  <c:v>6325807</c:v>
                </c:pt>
                <c:pt idx="57">
                  <c:v>3206140</c:v>
                </c:pt>
                <c:pt idx="58">
                  <c:v>2116306</c:v>
                </c:pt>
                <c:pt idx="59">
                  <c:v>1353293</c:v>
                </c:pt>
                <c:pt idx="60">
                  <c:v>2509386</c:v>
                </c:pt>
                <c:pt idx="61">
                  <c:v>1964217</c:v>
                </c:pt>
                <c:pt idx="62">
                  <c:v>781469</c:v>
                </c:pt>
                <c:pt idx="63">
                  <c:v>54179014</c:v>
                </c:pt>
                <c:pt idx="64">
                  <c:v>8392670</c:v>
                </c:pt>
                <c:pt idx="65">
                  <c:v>1649310</c:v>
                </c:pt>
                <c:pt idx="66">
                  <c:v>8014453</c:v>
                </c:pt>
                <c:pt idx="67">
                  <c:v>1262485</c:v>
                </c:pt>
                <c:pt idx="68">
                  <c:v>6467725</c:v>
                </c:pt>
                <c:pt idx="69">
                  <c:v>2766023</c:v>
                </c:pt>
                <c:pt idx="70">
                  <c:v>271242</c:v>
                </c:pt>
                <c:pt idx="71">
                  <c:v>15834923</c:v>
                </c:pt>
                <c:pt idx="72">
                  <c:v>10166624</c:v>
                </c:pt>
                <c:pt idx="73">
                  <c:v>22239863</c:v>
                </c:pt>
                <c:pt idx="74">
                  <c:v>1529074</c:v>
                </c:pt>
                <c:pt idx="75">
                  <c:v>23075845</c:v>
                </c:pt>
                <c:pt idx="76">
                  <c:v>126003605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163103824"/>
        <c:axId val="363117832"/>
      </c:barChart>
      <c:catAx>
        <c:axId val="1163103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63117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3117832"/>
        <c:scaling>
          <c:orientation val="minMax"/>
          <c:max val="2000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,,_);[Red]\(\$#,##0,,\);[Magenta]\$0,,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63103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370860927152314"/>
          <c:y val="0.48667324777887461"/>
          <c:w val="0.1337748344370861"/>
          <c:h val="7.69990128331688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" right="0" top="0" bottom="0" header="0" footer="0"/>
  <pageSetup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191375" cy="964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0.0227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191375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Capital District FY 2010 Municipal Revenues &amp; Expenditures in Millions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DRPC/LOCALS~1/Temp/Data%20Files/Excel/CDRPC/Population%20Projections/2003%20Projections/CDR%20Proportional%20Dot%20Map%20Worksheet-r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Files/Excel/CDRPC/Population%20Projections/2003%20Projections/CDR%20Proportional%20Dot%20Map%20Worksheet-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Proportions 2000-2010"/>
      <sheetName val="PopProportions 2000-2040"/>
      <sheetName val="HHProportions 2000-2010"/>
      <sheetName val="HHProportions 2000-2040"/>
      <sheetName val="CDR HH"/>
      <sheetName val="CDR for Commissioners"/>
      <sheetName val="CDR for NFC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Proportions 2000-2010"/>
      <sheetName val="PopProportions 2000-2040"/>
      <sheetName val="HHProportions 2000-2010"/>
      <sheetName val="HHProportions 2000-2040"/>
      <sheetName val="CDR HH"/>
      <sheetName val="CDR for Commissioners"/>
      <sheetName val="CDR for NFC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GENERAL%20GOVERNMENT" TargetMode="External"/><Relationship Id="rId2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GENERAL%20GOVERNMENT" TargetMode="External"/><Relationship Id="rId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OMMUNITY%20SERVICES" TargetMode="External"/><Relationship Id="rId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ROCEEDS%20OF%20DEBT" TargetMode="External"/><Relationship Id="rId1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LES%20AND%20USE%20TAX" TargetMode="External"/><Relationship Id="rId3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SOURCES" TargetMode="External"/><Relationship Id="rId3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REAL%20PROPERTY%20TAX%20ITEMS" TargetMode="External"/><Relationship Id="rId5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ROCEEDS%20OF%20DEBT" TargetMode="External"/><Relationship Id="rId5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REAL%20PROPERTY%20TAXES%20AND%20ASSESSMENTS" TargetMode="External"/><Relationship Id="rId1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DUCATION" TargetMode="External"/><Relationship Id="rId2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OCIAL%20SERVICES" TargetMode="External"/><Relationship Id="rId4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TRANSPORTATION" TargetMode="External"/><Relationship Id="rId2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LOCAL%20REVENUES" TargetMode="External"/><Relationship Id="rId4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SE%20AND%20SALE%20OF%20PROPERTY" TargetMode="External"/><Relationship Id="rId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TO%20OTHER%20GOVERNMENTS" TargetMode="External"/><Relationship Id="rId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TILITIES" TargetMode="External"/><Relationship Id="rId1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MPLOYEE%20BENEFITS" TargetMode="External"/><Relationship Id="rId3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NITATION" TargetMode="External"/><Relationship Id="rId3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GENERAL%20GOVERNMENT" TargetMode="External"/><Relationship Id="rId5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TO%20OTHER%20GOVERNMENTS" TargetMode="External"/><Relationship Id="rId5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TILITIES" TargetMode="External"/><Relationship Id="rId5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SOURCES" TargetMode="External"/><Relationship Id="rId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FOR%20SERVICES" TargetMode="External"/><Relationship Id="rId1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DEBT%20SERVICE" TargetMode="External"/><Relationship Id="rId2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LES%20AND%20USE%20TAX" TargetMode="External"/><Relationship Id="rId4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SOURCES" TargetMode="External"/><Relationship Id="rId2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CONOMIC%20DEVELOPMENT" TargetMode="External"/><Relationship Id="rId4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REAL%20PROPERTY%20TAX%20ITEMS" TargetMode="External"/><Relationship Id="rId4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OCIAL%20SERVICES" TargetMode="External"/><Relationship Id="rId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TRANSPORTATION" TargetMode="External"/><Relationship Id="rId1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TATE%20AID" TargetMode="External"/><Relationship Id="rId2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NON-PROPERTY%20TAXES" TargetMode="External"/><Relationship Id="rId3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OCIAL%20SERVICES" TargetMode="External"/><Relationship Id="rId3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LOCAL%20REVENUES" TargetMode="External"/><Relationship Id="rId3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MPLOYEE%20BENEFITS" TargetMode="External"/><Relationship Id="rId5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TRANSPORTATION" TargetMode="External"/><Relationship Id="rId5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SE%20AND%20SALE%20OF%20PROPERTY" TargetMode="External"/><Relationship Id="rId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SE%20AND%20SALE%20OF%20PROPERTY" TargetMode="External"/><Relationship Id="rId1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ULTURE%20AND%20RECREATION" TargetMode="External"/><Relationship Id="rId1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FEDERAL%20AID" TargetMode="External"/><Relationship Id="rId2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MPLOYEE%20BENEFITS" TargetMode="External"/><Relationship Id="rId4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NITATION" TargetMode="External"/><Relationship Id="rId5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NITATION" TargetMode="External"/><Relationship Id="rId2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DUCATION" TargetMode="External"/><Relationship Id="rId4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GENERAL%20GOVERNMENT" TargetMode="External"/><Relationship Id="rId4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LES%20AND%20USE%20TAX" TargetMode="External"/><Relationship Id="rId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SOURCES" TargetMode="External"/><Relationship Id="rId1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NON-PROPERTY%20TAXES" TargetMode="External"/><Relationship Id="rId3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LES%20AND%20USE%20TAX" TargetMode="External"/><Relationship Id="rId3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CONOMIC%20DEVELOPMENT" TargetMode="External"/><Relationship Id="rId5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REAL%20PROPERTY%20TAX%20ITEMS" TargetMode="External"/><Relationship Id="rId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REAL%20PROPERTY%20TAX%20ITEMS" TargetMode="External"/><Relationship Id="rId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OCIAL%20SERVICES" TargetMode="External"/><Relationship Id="rId1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FOR%20SERVICES" TargetMode="External"/><Relationship Id="rId2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TATE%20AID" TargetMode="External"/><Relationship Id="rId3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TATE%20AID" TargetMode="External"/><Relationship Id="rId5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OCIAL%20SERVICES" TargetMode="External"/><Relationship Id="rId2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DEBT%20SERVICE" TargetMode="External"/><Relationship Id="rId4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LOCAL%20REVENUES" TargetMode="External"/><Relationship Id="rId4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MPLOYEE%20BENEFITS" TargetMode="External"/><Relationship Id="rId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NITATION" TargetMode="External"/><Relationship Id="rId1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UBLIC%20SAFETY" TargetMode="External"/><Relationship Id="rId2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FEDERAL%20AID" TargetMode="External"/><Relationship Id="rId3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DUCATION" TargetMode="External"/><Relationship Id="rId5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GENERAL%20GOVERNMENT" TargetMode="External"/><Relationship Id="rId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GENERAL%20GOVERNMENT" TargetMode="External"/><Relationship Id="rId1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USES" TargetMode="External"/><Relationship Id="rId3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NON-PROPERTY%20TAXES" TargetMode="External"/><Relationship Id="rId5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LES%20AND%20USE%20TAX" TargetMode="External"/><Relationship Id="rId1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HEALTH" TargetMode="External"/><Relationship Id="rId2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ULTURE%20AND%20RECREATION" TargetMode="External"/><Relationship Id="rId4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CONOMIC%20DEVELOPMENT" TargetMode="External"/><Relationship Id="rId4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TATE%20AID" TargetMode="External"/><Relationship Id="rId2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OMMUNITY%20SERVICES" TargetMode="External"/><Relationship Id="rId3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DEBT%20SERVICE" TargetMode="External"/><Relationship Id="rId5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LOCAL%20REVENUES" TargetMode="External"/><Relationship Id="rId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LOCAL%20REVENUES" TargetMode="External"/><Relationship Id="rId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MPLOYEE%20BENEFITS" TargetMode="External"/><Relationship Id="rId1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ROCEEDS%20OF%20DEBT" TargetMode="External"/><Relationship Id="rId3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UBLIC%20SAFETY" TargetMode="External"/><Relationship Id="rId5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MPLOYEE%20BENEFITS" TargetMode="External"/><Relationship Id="rId5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DUCATION" TargetMode="External"/><Relationship Id="rId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SE%20AND%20SALE%20OF%20PROPERTY" TargetMode="External"/><Relationship Id="rId1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REAL%20PROPERTY%20TAXES%20AND%20ASSESSMENTS" TargetMode="External"/><Relationship Id="rId2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FOR%20SERVICES" TargetMode="External"/><Relationship Id="rId3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USES" TargetMode="External"/><Relationship Id="rId4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DUCATION" TargetMode="External"/><Relationship Id="rId4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NON-PROPERTY%20TAXES" TargetMode="External"/><Relationship Id="rId2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HEALTH" TargetMode="External"/><Relationship Id="rId2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TO%20OTHER%20GOVERNMENTS" TargetMode="External"/><Relationship Id="rId3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ULTURE%20AND%20RECREATION" TargetMode="External"/><Relationship Id="rId4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ULTURE%20AND%20RECREATION" TargetMode="External"/><Relationship Id="rId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CONOMIC%20DEVELOPMENT" TargetMode="External"/><Relationship Id="rId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TATE%20AID" TargetMode="External"/><Relationship Id="rId1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TO%20OTHER%20GOVERNMENTS" TargetMode="External"/><Relationship Id="rId3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FEDERAL%20AID" TargetMode="External"/><Relationship Id="rId5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CONOMIC%20DEVELOPMENT" TargetMode="External"/><Relationship Id="rId5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TATE%20AID" TargetMode="External"/><Relationship Id="rId5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DEBT%20SERVICE" TargetMode="External"/><Relationship Id="rId1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TILITIES" TargetMode="External"/><Relationship Id="rId1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SOURCES" TargetMode="External"/><Relationship Id="rId2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USES" TargetMode="External"/><Relationship Id="rId4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DEBT%20SERVICE" TargetMode="External"/><Relationship Id="rId4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UBLIC%20SAFETY" TargetMode="External"/><Relationship Id="rId2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REAL%20PROPERTY%20TAXES%20AND%20ASSESSMENTS" TargetMode="External"/><Relationship Id="rId4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FOR%20SERVICES" TargetMode="External"/><Relationship Id="rId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DUCATION" TargetMode="External"/><Relationship Id="rId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NON-PROPERTY%20TAXES" TargetMode="External"/><Relationship Id="rId3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FOR%20SERVICES" TargetMode="External"/><Relationship Id="rId3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OMMUNITY%20SERVICES" TargetMode="External"/><Relationship Id="rId5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NON-PROPERTY%20TAXES" TargetMode="External"/><Relationship Id="rId5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ULTURE%20AND%20RECREATION" TargetMode="External"/><Relationship Id="rId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ULTURE%20AND%20RECREATION" TargetMode="External"/><Relationship Id="rId1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TRANSPORTATION" TargetMode="External"/><Relationship Id="rId1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SE%20AND%20SALE%20OF%20PROPERTY" TargetMode="External"/><Relationship Id="rId2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ROCEEDS%20OF%20DEBT" TargetMode="External"/><Relationship Id="rId3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TO%20OTHER%20GOVERNMENTS" TargetMode="External"/><Relationship Id="rId4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FEDERAL%20AID" TargetMode="External"/><Relationship Id="rId2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TILITIES" TargetMode="External"/><Relationship Id="rId4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USES" TargetMode="External"/><Relationship Id="rId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DEBT%20SERVICE" TargetMode="External"/><Relationship Id="rId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UBLIC%20SAFETY" TargetMode="External"/><Relationship Id="rId2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SOURCES" TargetMode="External"/><Relationship Id="rId3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HEALTH" TargetMode="External"/><Relationship Id="rId5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UBLIC%20SAFETY" TargetMode="External"/><Relationship Id="rId5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FOR%20SERVICES" TargetMode="External"/><Relationship Id="rId1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REAL%20PROPERTY%20TAX%20ITEMS" TargetMode="External"/><Relationship Id="rId1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OCIAL%20SERVICES" TargetMode="External"/><Relationship Id="rId3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TRANSPORTATION" TargetMode="External"/><Relationship Id="rId2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SE%20AND%20SALE%20OF%20PROPERTY" TargetMode="External"/><Relationship Id="rId4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OMMUNITY%20SERVICES" TargetMode="External"/><Relationship Id="rId4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ROCEEDS%20OF%20DEBT" TargetMode="External"/><Relationship Id="rId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FEDERAL%20AID" TargetMode="External"/><Relationship Id="rId2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NITATION" TargetMode="External"/><Relationship Id="rId3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REAL%20PROPERTY%20TAXES%20AND%20ASSESSMENTS" TargetMode="External"/><Relationship Id="rId4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TILITIES" TargetMode="External"/><Relationship Id="rId5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FEDERAL%20AID" TargetMode="External"/><Relationship Id="rId5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USES" TargetMode="External"/><Relationship Id="rId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USES" TargetMode="External"/><Relationship Id="rId1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NITATION" TargetMode="External"/><Relationship Id="rId1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GENERAL%20GOVERNMENT" TargetMode="External"/><Relationship Id="rId1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LES%20AND%20USE%20TAX" TargetMode="External"/><Relationship Id="rId3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SOURCES" TargetMode="External"/><Relationship Id="rId4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HEALTH" TargetMode="External"/><Relationship Id="rId5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HEALTH" TargetMode="External"/><Relationship Id="rId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TATE%20AID" TargetMode="External"/><Relationship Id="rId2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REAL%20PROPERTY%20TAX%20ITEMS" TargetMode="External"/><Relationship Id="rId3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REAL%20PROPERTY%20TAX%20ITEMS" TargetMode="External"/><Relationship Id="rId4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TO%20OTHER%20GOVERNMENTS" TargetMode="External"/><Relationship Id="rId2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OCIAL%20SERVICES" TargetMode="External"/><Relationship Id="rId2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LOCAL%20REVENUES" TargetMode="External"/><Relationship Id="rId3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TILITIES" TargetMode="External"/><Relationship Id="rId5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OMMUNITY%20SERVICES" TargetMode="External"/><Relationship Id="rId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OMMUNITY%20SERVICES" TargetMode="External"/><Relationship Id="rId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ROCEEDS%20OF%20DEBT" TargetMode="External"/><Relationship Id="rId1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LOCAL%20REVENUES" TargetMode="External"/><Relationship Id="rId1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MPLOYEE%20BENEFITS" TargetMode="External"/><Relationship Id="rId3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NITATION" TargetMode="External"/><Relationship Id="rId5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ROCEEDS%20OF%20DEBT" TargetMode="External"/><Relationship Id="rId599" Type="http://schemas.openxmlformats.org/officeDocument/2006/relationships/printerSettings" Target="../printerSettings/printerSettings1.bin"/><Relationship Id="rId1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DUCATION" TargetMode="External"/><Relationship Id="rId4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REAL%20PROPERTY%20TAXES%20AND%20ASSESSMENTS" TargetMode="External"/><Relationship Id="rId4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TRANSPORTATION" TargetMode="External"/><Relationship Id="rId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HEALTH" TargetMode="External"/><Relationship Id="rId2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GENERAL%20GOVERNMENT" TargetMode="External"/><Relationship Id="rId2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LES%20AND%20USE%20TAX" TargetMode="External"/><Relationship Id="rId3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SE%20AND%20SALE%20OF%20PROPERTY" TargetMode="External"/><Relationship Id="rId4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REAL%20PROPERTY%20TAX%20ITEMS" TargetMode="External"/><Relationship Id="rId5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TO%20OTHER%20GOVERNMENTS" TargetMode="External"/><Relationship Id="rId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ROCEEDS%20OF%20DEBT" TargetMode="External"/><Relationship Id="rId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TO%20OTHER%20GOVERNMENTS" TargetMode="External"/><Relationship Id="rId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REAL%20PROPERTY%20TAXES%20AND%20ASSESSMENTS" TargetMode="External"/><Relationship Id="rId1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MPLOYEE%20BENEFITS" TargetMode="External"/><Relationship Id="rId1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CONOMIC%20DEVELOPMENT" TargetMode="External"/><Relationship Id="rId1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DUCATION" TargetMode="External"/><Relationship Id="rId3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OCIAL%20SERVICES" TargetMode="External"/><Relationship Id="rId5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REAL%20PROPERTY%20TAXES%20AND%20ASSESSMENTS" TargetMode="External"/><Relationship Id="rId5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TILITIES" TargetMode="External"/><Relationship Id="rId5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TRANSPORTATION" TargetMode="External"/><Relationship Id="rId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SOURCES" TargetMode="External"/><Relationship Id="rId1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TATE%20AID" TargetMode="External"/><Relationship Id="rId1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NON-PROPERTY%20TAXES" TargetMode="External"/><Relationship Id="rId3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GENERAL%20GOVERNMENT" TargetMode="External"/><Relationship Id="rId3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LOCAL%20REVENUES" TargetMode="External"/><Relationship Id="rId3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LES%20AND%20USE%20TAX" TargetMode="External"/><Relationship Id="rId4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TRANSPORTATION" TargetMode="External"/><Relationship Id="rId4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SOURCES" TargetMode="External"/><Relationship Id="rId4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SE%20AND%20SALE%20OF%20PROPERTY" TargetMode="External"/><Relationship Id="rId2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LES%20AND%20USE%20TAX" TargetMode="External"/><Relationship Id="rId2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MPLOYEE%20BENEFITS" TargetMode="External"/><Relationship Id="rId2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CONOMIC%20DEVELOPMENT" TargetMode="External"/><Relationship Id="rId2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DUCATION" TargetMode="External"/><Relationship Id="rId2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TATE%20AID" TargetMode="External"/><Relationship Id="rId3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NITATION" TargetMode="External"/><Relationship Id="rId4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OCIAL%20SERVICES" TargetMode="External"/><Relationship Id="rId4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GENERAL%20GOVERNMENT" TargetMode="External"/><Relationship Id="rId5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TILITIES" TargetMode="External"/><Relationship Id="rId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REAL%20PROPERTY%20TAXES%20AND%20ASSESSMENTS" TargetMode="External"/><Relationship Id="rId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TILITIES" TargetMode="External"/><Relationship Id="rId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TRANSPORTATION" TargetMode="External"/><Relationship Id="rId1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TATE%20AID" TargetMode="External"/><Relationship Id="rId1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NON-PROPERTY%20TAXES" TargetMode="External"/><Relationship Id="rId3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LOCAL%20REVENUES" TargetMode="External"/><Relationship Id="rId5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TRANSPORTATION" TargetMode="External"/><Relationship Id="rId5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SOURCES" TargetMode="External"/><Relationship Id="rId5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SE%20AND%20SALE%20OF%20PROPERTY" TargetMode="External"/><Relationship Id="rId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REAL%20PROPERTY%20TAX%20ITEMS" TargetMode="External"/><Relationship Id="rId1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DEBT%20SERVICE" TargetMode="External"/><Relationship Id="rId1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ULTURE%20AND%20RECREATION" TargetMode="External"/><Relationship Id="rId1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UBLIC%20SAFETY" TargetMode="External"/><Relationship Id="rId3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LES%20AND%20USE%20TAX" TargetMode="External"/><Relationship Id="rId3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MPLOYEE%20BENEFITS" TargetMode="External"/><Relationship Id="rId3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CONOMIC%20DEVELOPMENT" TargetMode="External"/><Relationship Id="rId4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REAL%20PROPERTY%20TAX%20ITEMS" TargetMode="External"/><Relationship Id="rId4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NITATION" TargetMode="External"/><Relationship Id="rId5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OCIAL%20SERVICES" TargetMode="External"/><Relationship Id="rId2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CONOMIC%20DEVELOPMENT" TargetMode="External"/><Relationship Id="rId2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DUCATION" TargetMode="External"/><Relationship Id="rId2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TATE%20AID" TargetMode="External"/><Relationship Id="rId2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NON-PROPERTY%20TAXES" TargetMode="External"/><Relationship Id="rId2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DEBT%20SERVICE" TargetMode="External"/><Relationship Id="rId4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LOCAL%20REVENUES" TargetMode="External"/><Relationship Id="rId4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LES%20AND%20USE%20TAX" TargetMode="External"/><Relationship Id="rId5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SOURCES" TargetMode="External"/><Relationship Id="rId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TRANSPORTATION" TargetMode="External"/><Relationship Id="rId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SOURCES" TargetMode="External"/><Relationship Id="rId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SE%20AND%20SALE%20OF%20PROPERTY" TargetMode="External"/><Relationship Id="rId1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DEBT%20SERVICE" TargetMode="External"/><Relationship Id="rId1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ULTURE%20AND%20RECREATION" TargetMode="External"/><Relationship Id="rId3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MPLOYEE%20BENEFITS" TargetMode="External"/><Relationship Id="rId4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MPLOYEE%20BENEFITS" TargetMode="External"/><Relationship Id="rId5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SE%20AND%20SALE%20OF%20PROPERTY" TargetMode="External"/><Relationship Id="rId5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REAL%20PROPERTY%20TAX%20ITEMS" TargetMode="External"/><Relationship Id="rId5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NITATION" TargetMode="External"/><Relationship Id="rId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OCIAL%20SERVICES" TargetMode="External"/><Relationship Id="rId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GENERAL%20GOVERNMENT" TargetMode="External"/><Relationship Id="rId1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UBLIC%20SAFETY" TargetMode="External"/><Relationship Id="rId1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FEDERAL%20AID" TargetMode="External"/><Relationship Id="rId1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FOR%20SERVICES" TargetMode="External"/><Relationship Id="rId3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CONOMIC%20DEVELOPMENT" TargetMode="External"/><Relationship Id="rId3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DUCATION" TargetMode="External"/><Relationship Id="rId3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TATE%20AID" TargetMode="External"/><Relationship Id="rId3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NON-PROPERTY%20TAXES" TargetMode="External"/><Relationship Id="rId4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OCIAL%20SERVICES" TargetMode="External"/><Relationship Id="rId4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GENERAL%20GOVERNMENT" TargetMode="External"/><Relationship Id="rId5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LOCAL%20REVENUES" TargetMode="External"/><Relationship Id="rId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REAL%20PROPERTY%20TAXES%20AND%20ASSESSMENTS" TargetMode="External"/><Relationship Id="rId2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NON-PROPERTY%20TAXES" TargetMode="External"/><Relationship Id="rId2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DEBT%20SERVICE" TargetMode="External"/><Relationship Id="rId2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ULTURE%20AND%20RECREATION" TargetMode="External"/><Relationship Id="rId4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MPLOYEE%20BENEFITS" TargetMode="External"/><Relationship Id="rId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REAL%20PROPERTY%20TAX%20ITEMS" TargetMode="External"/><Relationship Id="rId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NITATION" TargetMode="External"/><Relationship Id="rId1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FEDERAL%20AID" TargetMode="External"/><Relationship Id="rId2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UBLIC%20SAFETY" TargetMode="External"/><Relationship Id="rId2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FEDERAL%20AID" TargetMode="External"/><Relationship Id="rId3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DUCATION" TargetMode="External"/><Relationship Id="rId4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CONOMIC%20DEVELOPMENT" TargetMode="External"/><Relationship Id="rId4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DUCATION" TargetMode="External"/><Relationship Id="rId51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NITATION" TargetMode="External"/><Relationship Id="rId5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OCIAL%20SERVICES" TargetMode="External"/><Relationship Id="rId55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GENERAL%20GOVERNMENT" TargetMode="External"/><Relationship Id="rId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LOCAL%20REVENUES" TargetMode="External"/><Relationship Id="rId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LES%20AND%20USE%20TAX" TargetMode="External"/><Relationship Id="rId1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FOR%20SERVICES" TargetMode="External"/><Relationship Id="rId1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USES" TargetMode="External"/><Relationship Id="rId1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OMMUNITY%20SERVICES" TargetMode="External"/><Relationship Id="rId1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HEALTH" TargetMode="External"/><Relationship Id="rId3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TATE%20AID" TargetMode="External"/><Relationship Id="rId3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NON-PROPERTY%20TAXES" TargetMode="External"/><Relationship Id="rId3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DEBT%20SERVICE" TargetMode="External"/><Relationship Id="rId3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ULTURE%20AND%20RECREATION" TargetMode="External"/><Relationship Id="rId4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LES%20AND%20USE%20TAX" TargetMode="External"/><Relationship Id="rId57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MPLOYEE%20BENEFITS" TargetMode="External"/><Relationship Id="rId5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CONOMIC%20DEVELOPMENT" TargetMode="External"/><Relationship Id="rId2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ULTURE%20AND%20RECREATION" TargetMode="External"/><Relationship Id="rId2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UBLIC%20SAFETY" TargetMode="External"/><Relationship Id="rId2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FEDERAL%20AID" TargetMode="External"/><Relationship Id="rId4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DUCATION" TargetMode="External"/><Relationship Id="rId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OCIAL%20SERVICES" TargetMode="External"/><Relationship Id="rId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GENERAL%20GOVERNMENT" TargetMode="External"/><Relationship Id="rId2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FOR%20SERVICES" TargetMode="External"/><Relationship Id="rId2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USES" TargetMode="External"/><Relationship Id="rId4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TATE%20AID" TargetMode="External"/><Relationship Id="rId4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NON-PROPERTY%20TAXES" TargetMode="External"/><Relationship Id="rId4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DEBT%20SERVICE" TargetMode="External"/><Relationship Id="rId5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GENERAL%20GOVERNMENT" TargetMode="External"/><Relationship Id="rId52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LOCAL%20REVENUES" TargetMode="External"/><Relationship Id="rId5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LES%20AND%20USE%20TAX" TargetMode="External"/><Relationship Id="rId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MPLOYEE%20BENEFITS" TargetMode="External"/><Relationship Id="rId1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USES" TargetMode="External"/><Relationship Id="rId1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OMMUNITY%20SERVICES" TargetMode="External"/><Relationship Id="rId1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HEALTH" TargetMode="External"/><Relationship Id="rId1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ROCEEDS%20OF%20DEBT" TargetMode="External"/><Relationship Id="rId1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TO%20OTHER%20GOVERNMENTS" TargetMode="External"/><Relationship Id="rId3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DEBT%20SERVICE" TargetMode="External"/><Relationship Id="rId3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ULTURE%20AND%20RECREATION" TargetMode="External"/><Relationship Id="rId3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UBLIC%20SAFETY" TargetMode="External"/><Relationship Id="rId3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FEDERAL%20AID" TargetMode="External"/><Relationship Id="rId3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FOR%20SERVICES" TargetMode="External"/><Relationship Id="rId4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CONOMIC%20DEVELOPMENT" TargetMode="External"/><Relationship Id="rId5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DUCATION" TargetMode="External"/><Relationship Id="rId58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TATE%20AID" TargetMode="External"/><Relationship Id="rId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CONOMIC%20DEVELOPMENT" TargetMode="External"/><Relationship Id="rId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DUCATION" TargetMode="External"/><Relationship Id="rId2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FOR%20SERVICES" TargetMode="External"/><Relationship Id="rId2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USES" TargetMode="External"/><Relationship Id="rId4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NON-PROPERTY%20TAXES" TargetMode="External"/><Relationship Id="rId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REAL%20PROPERTY%20TAX%20ITEMS" TargetMode="External"/><Relationship Id="rId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LES%20AND%20USE%20TAX" TargetMode="External"/><Relationship Id="rId2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OMMUNITY%20SERVICES" TargetMode="External"/><Relationship Id="rId2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HEALTH" TargetMode="External"/><Relationship Id="rId2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ROCEEDS%20OF%20DEBT" TargetMode="External"/><Relationship Id="rId4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DEBT%20SERVICE" TargetMode="External"/><Relationship Id="rId4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ULTURE%20AND%20RECREATION" TargetMode="External"/><Relationship Id="rId4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UBLIC%20SAFETY" TargetMode="External"/><Relationship Id="rId5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MPLOYEE%20BENEFITS" TargetMode="External"/><Relationship Id="rId53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CONOMIC%20DEVELOPMENT" TargetMode="External"/><Relationship Id="rId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DUCATION" TargetMode="External"/><Relationship Id="rId1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ROCEEDS%20OF%20DEBT" TargetMode="External"/><Relationship Id="rId1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TO%20OTHER%20GOVERNMENTS" TargetMode="External"/><Relationship Id="rId1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REAL%20PROPERTY%20TAXES%20AND%20ASSESSMENTS" TargetMode="External"/><Relationship Id="rId1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TILITIES" TargetMode="External"/><Relationship Id="rId3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UBLIC%20SAFETY" TargetMode="External"/><Relationship Id="rId3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FEDERAL%20AID" TargetMode="External"/><Relationship Id="rId3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FOR%20SERVICES" TargetMode="External"/><Relationship Id="rId3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USES" TargetMode="External"/><Relationship Id="rId55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NON-PROPERTY%20TAXES" TargetMode="External"/><Relationship Id="rId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TATE%20AID" TargetMode="External"/><Relationship Id="rId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NON-PROPERTY%20TAXES" TargetMode="External"/><Relationship Id="rId1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TRANSPORTATION" TargetMode="External"/><Relationship Id="rId2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OMMUNITY%20SERVICES" TargetMode="External"/><Relationship Id="rId3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OMMUNITY%20SERVICES" TargetMode="External"/><Relationship Id="rId5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DEBT%20SERVICE" TargetMode="External"/><Relationship Id="rId59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ULTURE%20AND%20RECREATION" TargetMode="External"/><Relationship Id="rId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CONOMIC%20DEVELOPMENT" TargetMode="External"/><Relationship Id="rId2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HEALTH" TargetMode="External"/><Relationship Id="rId2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ROCEEDS%20OF%20DEBT" TargetMode="External"/><Relationship Id="rId2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TO%20OTHER%20GOVERNMENTS" TargetMode="External"/><Relationship Id="rId2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REAL%20PROPERTY%20TAXES%20AND%20ASSESSMENTS" TargetMode="External"/><Relationship Id="rId4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ULTURE%20AND%20RECREATION" TargetMode="External"/><Relationship Id="rId4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UBLIC%20SAFETY" TargetMode="External"/><Relationship Id="rId4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FEDERAL%20AID" TargetMode="External"/><Relationship Id="rId4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FOR%20SERVICES" TargetMode="External"/><Relationship Id="rId4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USES" TargetMode="External"/><Relationship Id="rId50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DUCATION" TargetMode="External"/><Relationship Id="rId5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TATE%20AID" TargetMode="External"/><Relationship Id="rId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NON-PROPERTY%20TAXES" TargetMode="External"/><Relationship Id="rId1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REAL%20PROPERTY%20TAXES%20AND%20ASSESSMENTS" TargetMode="External"/><Relationship Id="rId1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TILITIES" TargetMode="External"/><Relationship Id="rId1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TRANSPORTATION" TargetMode="External"/><Relationship Id="rId1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SOURCES" TargetMode="External"/><Relationship Id="rId3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USES" TargetMode="External"/><Relationship Id="rId3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OMMUNITY%20SERVICES" TargetMode="External"/><Relationship Id="rId3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HEALTH" TargetMode="External"/><Relationship Id="rId5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ULTURE%20AND%20RECREATION" TargetMode="External"/><Relationship Id="rId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DEBT%20SERVICE" TargetMode="External"/><Relationship Id="rId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ULTURE%20AND%20RECREATION" TargetMode="External"/><Relationship Id="rId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UBLIC%20SAFETY" TargetMode="External"/><Relationship Id="rId1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SE%20AND%20SALE%20OF%20PROPERTY" TargetMode="External"/><Relationship Id="rId3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ROCEEDS%20OF%20DEBT" TargetMode="External"/><Relationship Id="rId3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TO%20OTHER%20GOVERNMENTS" TargetMode="External"/><Relationship Id="rId56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UBLIC%20SAFETY" TargetMode="External"/><Relationship Id="rId5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FEDERAL%20AID" TargetMode="External"/><Relationship Id="rId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LES%20AND%20USE%20TAX" TargetMode="External"/><Relationship Id="rId2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TO%20OTHER%20GOVERNMENTS" TargetMode="External"/><Relationship Id="rId2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REAL%20PROPERTY%20TAXES%20AND%20ASSESSMENTS" TargetMode="External"/><Relationship Id="rId2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TILITIES" TargetMode="External"/><Relationship Id="rId2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TRANSPORTATION" TargetMode="External"/><Relationship Id="rId2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SOURCES" TargetMode="External"/><Relationship Id="rId4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FEDERAL%20AID" TargetMode="External"/><Relationship Id="rId4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FOR%20SERVICES" TargetMode="External"/><Relationship Id="rId4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USES" TargetMode="External"/><Relationship Id="rId4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OMMUNITY%20SERVICES" TargetMode="External"/><Relationship Id="rId4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HEALTH" TargetMode="External"/><Relationship Id="rId51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DEBT%20SERVICE" TargetMode="External"/><Relationship Id="rId1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SOURCES" TargetMode="External"/><Relationship Id="rId13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SE%20AND%20SALE%20OF%20PROPERTY" TargetMode="External"/><Relationship Id="rId1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REAL%20PROPERTY%20TAX%20ITEMS" TargetMode="External"/><Relationship Id="rId30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HEALTH" TargetMode="External"/><Relationship Id="rId3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ROCEEDS%20OF%20DEBT" TargetMode="External"/><Relationship Id="rId3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TO%20OTHER%20GOVERNMENTS" TargetMode="External"/><Relationship Id="rId53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FEDERAL%20AID" TargetMode="External"/><Relationship Id="rId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ULTURE%20AND%20RECREATION" TargetMode="External"/><Relationship Id="rId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UBLIC%20SAFETY" TargetMode="External"/><Relationship Id="rId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FEDERAL%20AID" TargetMode="External"/><Relationship Id="rId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FOR%20SERVICES" TargetMode="External"/><Relationship Id="rId17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NITATION" TargetMode="External"/><Relationship Id="rId3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REAL%20PROPERTY%20TAXES%20AND%20ASSESSMENTS" TargetMode="External"/><Relationship Id="rId3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TILITIES" TargetMode="External"/><Relationship Id="rId5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FOR%20SERVICES" TargetMode="External"/><Relationship Id="rId57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USES" TargetMode="External"/><Relationship Id="rId5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OMMUNITY%20SERVICES" TargetMode="External"/><Relationship Id="rId19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LOCAL%20REVENUES" TargetMode="External"/><Relationship Id="rId20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TILITIES" TargetMode="External"/><Relationship Id="rId2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TRANSPORTATION" TargetMode="External"/><Relationship Id="rId2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SOURCES" TargetMode="External"/><Relationship Id="rId2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SE%20AND%20SALE%20OF%20PROPERTY" TargetMode="External"/><Relationship Id="rId2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REAL%20PROPERTY%20TAX%20ITEMS" TargetMode="External"/><Relationship Id="rId4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OMMUNITY%20SERVICES" TargetMode="External"/><Relationship Id="rId4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HEALTH" TargetMode="External"/><Relationship Id="rId4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ROCEEDS%20OF%20DEBT" TargetMode="External"/><Relationship Id="rId4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TO%20OTHER%20GOVERNMENTS" TargetMode="External"/><Relationship Id="rId5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UBLIC%20SAFETY" TargetMode="External"/><Relationship Id="rId10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REAL%20PROPERTY%20TAX%20ITEMS" TargetMode="External"/><Relationship Id="rId1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NITATION" TargetMode="External"/><Relationship Id="rId3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REAL%20PROPERTY%20TAXES%20AND%20ASSESSMENTS" TargetMode="External"/><Relationship Id="rId4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REAL%20PROPERTY%20TAXES%20AND%20ASSESSMENTS" TargetMode="External"/><Relationship Id="rId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FEDERAL%20AID" TargetMode="External"/><Relationship Id="rId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FOR%20SERVICES" TargetMode="External"/><Relationship Id="rId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USES" TargetMode="External"/><Relationship Id="rId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OMMUNITY%20SERVICES" TargetMode="External"/><Relationship Id="rId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HEALTH" TargetMode="External"/><Relationship Id="rId14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OCIAL%20SERVICES" TargetMode="External"/><Relationship Id="rId1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GENERAL%20GOVERNMENT" TargetMode="External"/><Relationship Id="rId3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TILITIES" TargetMode="External"/><Relationship Id="rId3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TRANSPORTATION" TargetMode="External"/><Relationship Id="rId3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SOURCES" TargetMode="External"/><Relationship Id="rId3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SE%20AND%20SALE%20OF%20PROPERTY" TargetMode="External"/><Relationship Id="rId5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USES" TargetMode="External"/><Relationship Id="rId54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OMMUNITY%20SERVICES" TargetMode="External"/><Relationship Id="rId5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HEALTH" TargetMode="External"/><Relationship Id="rId58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ROCEEDS%20OF%20DEBT" TargetMode="External"/><Relationship Id="rId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NON-PROPERTY%20TAXES" TargetMode="External"/><Relationship Id="rId1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MPLOYEE%20BENEFITS" TargetMode="External"/><Relationship Id="rId2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SE%20AND%20SALE%20OF%20PROPERTY" TargetMode="External"/><Relationship Id="rId2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REAL%20PROPERTY%20TAX%20ITEMS" TargetMode="External"/><Relationship Id="rId2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NITATION" TargetMode="External"/><Relationship Id="rId2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OCIAL%20SERVICES" TargetMode="External"/><Relationship Id="rId4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ROCEEDS%20OF%20DEBT" TargetMode="External"/><Relationship Id="rId4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TO%20OTHER%20GOVERNMENTS" TargetMode="External"/><Relationship Id="rId4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REAL%20PROPERTY%20TAXES%20AND%20ASSESSMENTS" TargetMode="External"/><Relationship Id="rId4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TILITIES" TargetMode="External"/><Relationship Id="rId3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TRANSPORTATION" TargetMode="External"/><Relationship Id="rId4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TRANSPORTATION" TargetMode="External"/><Relationship Id="rId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HEALTH" TargetMode="External"/><Relationship Id="rId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TO%20OTHER%20GOVERNMENTS" TargetMode="External"/><Relationship Id="rId1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LOCAL%20REVENUES" TargetMode="External"/><Relationship Id="rId3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SE%20AND%20SALE%20OF%20PROPERTY" TargetMode="External"/><Relationship Id="rId3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NITATION" TargetMode="External"/><Relationship Id="rId51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HEALTH" TargetMode="External"/><Relationship Id="rId55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TO%20OTHER%20GOVERNMENTS" TargetMode="External"/><Relationship Id="rId59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TILITIES" TargetMode="External"/><Relationship Id="rId1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TATE%20AID" TargetMode="External"/><Relationship Id="rId2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NITATION" TargetMode="External"/><Relationship Id="rId2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GENERAL%20GOVERNMENT" TargetMode="External"/><Relationship Id="rId4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TILITIES" TargetMode="External"/><Relationship Id="rId1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LES%20AND%20USE%20TAX" TargetMode="External"/><Relationship Id="rId2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LES%20AND%20USE%20TAX" TargetMode="External"/><Relationship Id="rId4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SOURCES" TargetMode="External"/><Relationship Id="rId4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REAL%20PROPERTY%20TAX%20ITEMS" TargetMode="External"/><Relationship Id="rId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ROCEEDS%20OF%20DEBT" TargetMode="External"/><Relationship Id="rId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REAL%20PROPERTY%20TAXES%20AND%20ASSESSMENTS" TargetMode="External"/><Relationship Id="rId1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CONOMIC%20DEVELOPMENT" TargetMode="External"/><Relationship Id="rId3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REAL%20PROPERTY%20TAX%20ITEMS" TargetMode="External"/><Relationship Id="rId3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OCIAL%20SERVICES" TargetMode="External"/><Relationship Id="rId3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LOCAL%20REVENUES" TargetMode="External"/><Relationship Id="rId52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REAL%20PROPERTY%20TAXES%20AND%20ASSESSMENTS" TargetMode="External"/><Relationship Id="rId56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TRANSPORTATION" TargetMode="External"/><Relationship Id="rId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TRANSPORTATION" TargetMode="External"/><Relationship Id="rId1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NON-PROPERTY%20TAXES" TargetMode="External"/><Relationship Id="rId2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LOCAL%20REVENUES" TargetMode="External"/><Relationship Id="rId4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SE%20AND%20SALE%20OF%20PROPERTY" TargetMode="External"/><Relationship Id="rId2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MPLOYEE%20BENEFITS" TargetMode="External"/><Relationship Id="rId4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NITATION" TargetMode="External"/><Relationship Id="rId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TILITIES" TargetMode="External"/><Relationship Id="rId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SOURCES" TargetMode="External"/><Relationship Id="rId1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DUCATION" TargetMode="External"/><Relationship Id="rId3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GENERAL%20GOVERNMENT" TargetMode="External"/><Relationship Id="rId3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LES%20AND%20USE%20TAX" TargetMode="External"/><Relationship Id="rId53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SOURCES" TargetMode="External"/><Relationship Id="rId57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REAL%20PROPERTY%20TAX%20ITEMS" TargetMode="External"/><Relationship Id="rId1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UBLIC%20SAFETY" TargetMode="External"/><Relationship Id="rId2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CONOMIC%20DEVELOPMENT" TargetMode="External"/><Relationship Id="rId2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TATE%20AID" TargetMode="External"/><Relationship Id="rId4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OCIAL%20SERVICES" TargetMode="External"/><Relationship Id="rId4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LOCAL%20REVENUES" TargetMode="External"/><Relationship Id="rId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SE%20AND%20SALE%20OF%20PROPERTY" TargetMode="External"/><Relationship Id="rId1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DEBT%20SERVICE" TargetMode="External"/><Relationship Id="rId2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ULTURE%20AND%20RECREATION" TargetMode="External"/><Relationship Id="rId3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MPLOYEE%20BENEFITS" TargetMode="External"/><Relationship Id="rId50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SE%20AND%20SALE%20OF%20PROPERTY" TargetMode="External"/><Relationship Id="rId54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NITATION" TargetMode="External"/><Relationship Id="rId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NITATION" TargetMode="External"/><Relationship Id="rId1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FEDERAL%20AID" TargetMode="External"/><Relationship Id="rId1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USES" TargetMode="External"/><Relationship Id="rId3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DUCATION" TargetMode="External"/><Relationship Id="rId4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GENERAL%20GOVERNMENT" TargetMode="External"/><Relationship Id="rId58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GENERAL%20GOVERNMENT" TargetMode="External"/><Relationship Id="rId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TO%20OTHER%20GOVERNMENTS" TargetMode="External"/><Relationship Id="rId2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NON-PROPERTY%20TAXES" TargetMode="External"/><Relationship Id="rId4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LES%20AND%20USE%20TAX" TargetMode="External"/><Relationship Id="rId4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CONOMIC%20DEVELOPMENT" TargetMode="External"/><Relationship Id="rId2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FOR%20SERVICES" TargetMode="External"/><Relationship Id="rId3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CONOMIC%20DEVELOPMENT" TargetMode="External"/><Relationship Id="rId3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TATE%20AID" TargetMode="External"/><Relationship Id="rId51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OCIAL%20SERVICES" TargetMode="External"/><Relationship Id="rId4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OCIAL%20SERVICES" TargetMode="External"/><Relationship Id="rId8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LOCAL%20REVENUES" TargetMode="External"/><Relationship Id="rId1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OMMUNITY%20SERVICES" TargetMode="External"/><Relationship Id="rId3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DEBT%20SERVICE" TargetMode="External"/><Relationship Id="rId55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LOCAL%20REVENUES" TargetMode="External"/><Relationship Id="rId59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MPLOYEE%20BENEFITS" TargetMode="External"/><Relationship Id="rId1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ROCEEDS%20OF%20DEBT" TargetMode="External"/><Relationship Id="rId2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DEBT%20SERVICE" TargetMode="External"/><Relationship Id="rId2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UBLIC%20SAFETY" TargetMode="External"/><Relationship Id="rId4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MPLOYEE%20BENEFITS" TargetMode="External"/><Relationship Id="rId4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DUCATION" TargetMode="External"/><Relationship Id="rId4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NON-PROPERTY%20TAXES" TargetMode="External"/><Relationship Id="rId1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GENERAL%20GOVERNMENT" TargetMode="External"/><Relationship Id="rId1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FOR%20SERVICES" TargetMode="External"/><Relationship Id="rId2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USES" TargetMode="External"/><Relationship Id="rId3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NON-PROPERTY%20TAXES" TargetMode="External"/><Relationship Id="rId52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LES%20AND%20USE%20TAX" TargetMode="External"/><Relationship Id="rId5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LES%20AND%20USE%20TAX" TargetMode="External"/><Relationship Id="rId9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CONOMIC%20DEVELOPMENT" TargetMode="External"/><Relationship Id="rId1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HEALTH" TargetMode="External"/><Relationship Id="rId3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ULTURE%20AND%20RECREATION" TargetMode="External"/><Relationship Id="rId56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CONOMIC%20DEVELOPMENT" TargetMode="External"/><Relationship Id="rId1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TO%20OTHER%20GOVERNMENTS" TargetMode="External"/><Relationship Id="rId2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FEDERAL%20AID" TargetMode="External"/><Relationship Id="rId4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TATE%20AID" TargetMode="External"/><Relationship Id="rId4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DEBT%20SERVICE" TargetMode="External"/><Relationship Id="rId2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ROCEEDS%20OF%20DEBT" TargetMode="External"/><Relationship Id="rId2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MPLOYEE%20BENEFITS" TargetMode="External"/><Relationship Id="rId6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DUCATION" TargetMode="External"/><Relationship Id="rId1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REAL%20PROPERTY%20TAXES%20AND%20ASSESSMENTS" TargetMode="External"/><Relationship Id="rId3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UBLIC%20SAFETY" TargetMode="External"/><Relationship Id="rId3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FOR%20SERVICES" TargetMode="External"/><Relationship Id="rId53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DUCATION" TargetMode="External"/><Relationship Id="rId57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NON-PROPERTY%20TAXES" TargetMode="External"/><Relationship Id="rId1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TRANSPORTATION" TargetMode="External"/><Relationship Id="rId2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OMMUNITY%20SERVICES" TargetMode="External"/><Relationship Id="rId3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HEALTH" TargetMode="External"/><Relationship Id="rId4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ULTURE%20AND%20RECREATION" TargetMode="External"/><Relationship Id="rId2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TO%20OTHER%20GOVERNMENTS" TargetMode="External"/><Relationship Id="rId4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FEDERAL%20AID" TargetMode="External"/><Relationship Id="rId3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TATE%20AID" TargetMode="External"/><Relationship Id="rId7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DEBT%20SERVICE" TargetMode="External"/><Relationship Id="rId1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TILITIES" TargetMode="External"/><Relationship Id="rId2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TILITIES" TargetMode="External"/><Relationship Id="rId3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USES" TargetMode="External"/><Relationship Id="rId50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TATE%20AID" TargetMode="External"/><Relationship Id="rId54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DEBT%20SERVICE" TargetMode="External"/><Relationship Id="rId58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UBLIC%20SAFETY" TargetMode="External"/><Relationship Id="rId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LOCAL%20REVENUES" TargetMode="External"/><Relationship Id="rId1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SOURCES" TargetMode="External"/><Relationship Id="rId1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REAL%20PROPERTY%20TAX%20ITEMS" TargetMode="External"/><Relationship Id="rId3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REAL%20PROPERTY%20TAXES%20AND%20ASSESSMENTS" TargetMode="External"/><Relationship Id="rId4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UBLIC%20SAFETY" TargetMode="External"/><Relationship Id="rId44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FOR%20SERVICES" TargetMode="External"/><Relationship Id="rId25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TRANSPORTATION" TargetMode="External"/><Relationship Id="rId48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OMMUNITY%20SERVICES" TargetMode="External"/><Relationship Id="rId4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ULTURE%20AND%20RECREATION" TargetMode="External"/><Relationship Id="rId29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SE%20AND%20SALE%20OF%20PROPERTY" TargetMode="External"/><Relationship Id="rId30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OMMUNITY%20SERVICES" TargetMode="External"/><Relationship Id="rId34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ROCEEDS%20OF%20DEBT" TargetMode="External"/><Relationship Id="rId51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ULTURE%20AND%20RECREATION" TargetMode="External"/><Relationship Id="rId55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FEDERAL%20AID" TargetMode="External"/><Relationship Id="rId8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FEDERAL%20AID" TargetMode="External"/><Relationship Id="rId11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SE%20AND%20SALE%20OF%20PROPERTY" TargetMode="External"/><Relationship Id="rId15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NITATION" TargetMode="External"/><Relationship Id="rId19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GENERAL%20GOVERNMENT" TargetMode="External"/><Relationship Id="rId20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REAL%20PROPERTY%20TAXES%20AND%20ASSESSMENTS" TargetMode="External"/><Relationship Id="rId36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TILITIES" TargetMode="External"/><Relationship Id="rId41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USES" TargetMode="External"/><Relationship Id="rId59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USES" TargetMode="External"/><Relationship Id="rId22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SOURCES" TargetMode="External"/><Relationship Id="rId45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HEALTH" TargetMode="External"/><Relationship Id="rId1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UBLIC%20SAFETY" TargetMode="External"/><Relationship Id="rId5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FOR%20SERVICES" TargetMode="External"/><Relationship Id="rId26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REAL%20PROPERTY%20TAX%20ITEMS" TargetMode="External"/><Relationship Id="rId31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TO%20OTHER%20GOVERNMENTS" TargetMode="External"/><Relationship Id="rId52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FOR%20SERVICES" TargetMode="External"/><Relationship Id="rId56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OMMUNITY%20SERVICES" TargetMode="External"/><Relationship Id="rId9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OMMUNITY%20SERVICES" TargetMode="External"/><Relationship Id="rId12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OCIAL%20SERVICES" TargetMode="External"/><Relationship Id="rId16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LOCAL%20REVENUES" TargetMode="External"/><Relationship Id="rId37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SE%20AND%20SALE%20OF%20PROPERTY" TargetMode="External"/><Relationship Id="rId427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ROCEEDS%20OF%20DEBT" TargetMode="External"/><Relationship Id="rId46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REAL%20PROPERTY%20TAXES%20AND%20ASSESSMENTS" TargetMode="External"/><Relationship Id="rId2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USES" TargetMode="External"/><Relationship Id="rId23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NITATION" TargetMode="External"/><Relationship Id="rId27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GENERAL%20GOVERNMENT" TargetMode="External"/><Relationship Id="rId329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TRANSPORTATION" TargetMode="External"/><Relationship Id="rId48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SOURCES" TargetMode="External"/><Relationship Id="rId536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HEALTH" TargetMode="External"/><Relationship Id="rId6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HEALTH" TargetMode="External"/><Relationship Id="rId133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LES%20AND%20USE%20TAX" TargetMode="External"/><Relationship Id="rId17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CONOMIC%20DEVELOPMENT" TargetMode="External"/><Relationship Id="rId34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REAL%20PROPERTY%20TAX%20ITEMS" TargetMode="External"/><Relationship Id="rId57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TO%20OTHER%20GOVERNMENTS" TargetMode="External"/><Relationship Id="rId200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OCIAL%20SERVICES" TargetMode="External"/><Relationship Id="rId38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OCIAL%20SERVICES" TargetMode="External"/><Relationship Id="rId438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TILITIES" TargetMode="External"/><Relationship Id="rId242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LOCAL%20REVENUES" TargetMode="External"/><Relationship Id="rId284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MPLOYEE%20BENEFITS" TargetMode="External"/><Relationship Id="rId491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NITATION" TargetMode="External"/><Relationship Id="rId505" Type="http://schemas.openxmlformats.org/officeDocument/2006/relationships/hyperlink" Target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ROCEEDS%20OF%20DEB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6&amp;P_OBJECT_DESC=DEBT%20PRINCIPAL&amp;P_FUNDS=&amp;P_ACCT_CODES=" TargetMode="External"/><Relationship Id="rId11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6&amp;P_OBJECT_DESC=DEBT%20PRINCIPAL&amp;P_FUNDS=&amp;P_ACCT_CODES=" TargetMode="External"/><Relationship Id="rId2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9&amp;P_OBJECT_DESC=INTERFUND%20TRANSFER&amp;P_FUNDS=&amp;P_ACCT_CODES=" TargetMode="External"/><Relationship Id="rId4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9&amp;P_OBJECT_DESC=INTERFUND%20TRANSFER&amp;P_FUNDS=&amp;P_ACCT_CODES=" TargetMode="External"/><Relationship Id="rId4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6&amp;P_OBJECT_DESC=DEBT%20PRINCIPAL&amp;P_FUNDS=&amp;P_ACCT_CODES=" TargetMode="External"/><Relationship Id="rId6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9&amp;P_OBJECT_DESC=INTERFUND%20TRANSFER&amp;P_FUNDS=&amp;P_ACCT_CODES=" TargetMode="External"/><Relationship Id="rId6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6&amp;P_OBJECT_DESC=DEBT%20PRINCIPAL&amp;P_FUNDS=&amp;P_ACCT_CODES=" TargetMode="External"/><Relationship Id="rId8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9&amp;P_OBJECT_DESC=INTERFUND%20TRANSFER&amp;P_FUNDS=&amp;P_ACCT_CODES=" TargetMode="External"/><Relationship Id="rId8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6&amp;P_OBJECT_DESC=DEBT%20PRINCIPAL&amp;P_FUNDS=&amp;P_ACCT_CODES=" TargetMode="External"/><Relationship Id="rId11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9&amp;P_OBJECT_DESC=INTERFUND%20TRANSFER&amp;P_FUNDS=&amp;P_ACCT_CODES=" TargetMode="External"/><Relationship Id="rId13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9&amp;P_OBJECT_DESC=INTERFUND%20TRANSFER&amp;P_FUNDS=&amp;P_ACCT_CODES=" TargetMode="External"/><Relationship Id="rId13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6&amp;P_OBJECT_DESC=DEBT%20PRINCIPAL&amp;P_FUNDS=&amp;P_ACCT_CODES=" TargetMode="External"/><Relationship Id="rId15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9&amp;P_OBJECT_DESC=INTERFUND%20TRANSFER&amp;P_FUNDS=&amp;P_ACCT_CODES=" TargetMode="External"/><Relationship Id="rId15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6&amp;P_OBJECT_DESC=DEBT%20PRINCIPAL&amp;P_FUNDS=&amp;P_ACCT_CODES=" TargetMode="External"/><Relationship Id="rId1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8&amp;P_OBJECT_DESC=EMPLOYEE%20BENEFITS&amp;P_FUNDS=&amp;P_ACCT_CODES=" TargetMode="External"/><Relationship Id="rId10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8&amp;P_OBJECT_DESC=EMPLOYEE%20BENEFITS&amp;P_FUNDS=&amp;P_ACCT_CODES=" TargetMode="External"/><Relationship Id="rId1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2,3&amp;P_OBJECT_DESC=EQUIPMENT%20AND%20CAPITAL%20OUTLAY&amp;P_FUNDS=&amp;P_ACCT_CODES=" TargetMode="External"/><Relationship Id="rId3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2,3&amp;P_OBJECT_DESC=EQUIPMENT%20AND%20CAPITAL%20OUTLAY&amp;P_FUNDS=&amp;P_ACCT_CODES=" TargetMode="External"/><Relationship Id="rId3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8&amp;P_OBJECT_DESC=EMPLOYEE%20BENEFITS&amp;P_FUNDS=&amp;P_ACCT_CODES=" TargetMode="External"/><Relationship Id="rId5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2,3&amp;P_OBJECT_DESC=EQUIPMENT%20AND%20CAPITAL%20OUTLAY&amp;P_FUNDS=&amp;P_ACCT_CODES=" TargetMode="External"/><Relationship Id="rId5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8&amp;P_OBJECT_DESC=EMPLOYEE%20BENEFITS&amp;P_FUNDS=&amp;P_ACCT_CODES=" TargetMode="External"/><Relationship Id="rId7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2,3&amp;P_OBJECT_DESC=EQUIPMENT%20AND%20CAPITAL%20OUTLAY&amp;P_FUNDS=&amp;P_ACCT_CODES=" TargetMode="External"/><Relationship Id="rId7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8&amp;P_OBJECT_DESC=EMPLOYEE%20BENEFITS&amp;P_FUNDS=&amp;P_ACCT_CODES=" TargetMode="External"/><Relationship Id="rId10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2,3&amp;P_OBJECT_DESC=EQUIPMENT%20AND%20CAPITAL%20OUTLAY&amp;P_FUNDS=&amp;P_ACCT_CODES=" TargetMode="External"/><Relationship Id="rId12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2,3&amp;P_OBJECT_DESC=EQUIPMENT%20AND%20CAPITAL%20OUTLAY&amp;P_FUNDS=&amp;P_ACCT_CODES=" TargetMode="External"/><Relationship Id="rId12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8&amp;P_OBJECT_DESC=EMPLOYEE%20BENEFITS&amp;P_FUNDS=&amp;P_ACCT_CODES=" TargetMode="External"/><Relationship Id="rId14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2,3&amp;P_OBJECT_DESC=EQUIPMENT%20AND%20CAPITAL%20OUTLAY&amp;P_FUNDS=&amp;P_ACCT_CODES=" TargetMode="External"/><Relationship Id="rId14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8&amp;P_OBJECT_DESC=EMPLOYEE%20BENEFITS&amp;P_FUNDS=&amp;P_ACCT_CODES=" TargetMode="External"/><Relationship Id="rId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6&amp;P_OBJECT_DESC=DEBT%20PRINCIPAL&amp;P_FUNDS=&amp;P_ACCT_CODES=" TargetMode="External"/><Relationship Id="rId9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7&amp;P_OBJECT_DESC=DEBT%20INTEREST&amp;P_FUNDS=&amp;P_ACCT_CODES=" TargetMode="External"/><Relationship Id="rId9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2,3&amp;P_OBJECT_DESC=EQUIPMENT%20AND%20CAPITAL%20OUTLAY&amp;P_FUNDS=&amp;P_ACCT_CODES=" TargetMode="External"/><Relationship Id="rId16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7&amp;P_OBJECT_DESC=DEBT%20INTEREST&amp;P_FUNDS=&amp;P_ACCT_CODES=" TargetMode="External"/><Relationship Id="rId2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1&amp;P_OBJECT_DESC=PERSONAL%20SERVICES&amp;P_FUNDS=&amp;P_ACCT_CODES=" TargetMode="External"/><Relationship Id="rId2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7&amp;P_OBJECT_DESC=DEBT%20INTEREST&amp;P_FUNDS=&amp;P_ACCT_CODES=" TargetMode="External"/><Relationship Id="rId4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1&amp;P_OBJECT_DESC=PERSONAL%20SERVICES&amp;P_FUNDS=&amp;P_ACCT_CODES=" TargetMode="External"/><Relationship Id="rId4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7&amp;P_OBJECT_DESC=DEBT%20INTEREST&amp;P_FUNDS=&amp;P_ACCT_CODES=" TargetMode="External"/><Relationship Id="rId6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1&amp;P_OBJECT_DESC=PERSONAL%20SERVICES&amp;P_FUNDS=&amp;P_ACCT_CODES=" TargetMode="External"/><Relationship Id="rId6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7&amp;P_OBJECT_DESC=DEBT%20INTEREST&amp;P_FUNDS=&amp;P_ACCT_CODES=" TargetMode="External"/><Relationship Id="rId11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1&amp;P_OBJECT_DESC=PERSONAL%20SERVICES&amp;P_FUNDS=&amp;P_ACCT_CODES=" TargetMode="External"/><Relationship Id="rId11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7&amp;P_OBJECT_DESC=DEBT%20INTEREST&amp;P_FUNDS=&amp;P_ACCT_CODES=" TargetMode="External"/><Relationship Id="rId13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1&amp;P_OBJECT_DESC=PERSONAL%20SERVICES&amp;P_FUNDS=&amp;P_ACCT_CODES=" TargetMode="External"/><Relationship Id="rId13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7&amp;P_OBJECT_DESC=DEBT%20INTEREST&amp;P_FUNDS=&amp;P_ACCT_CODES=" TargetMode="External"/><Relationship Id="rId8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4&amp;P_OBJECT_DESC=CONTRACTUAL&amp;P_FUNDS=&amp;P_ACCT_CODES=" TargetMode="External"/><Relationship Id="rId8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1&amp;P_OBJECT_DESC=PERSONAL%20SERVICES&amp;P_FUNDS=&amp;P_ACCT_CODES=" TargetMode="External"/><Relationship Id="rId15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4&amp;P_OBJECT_DESC=CONTRACTUAL&amp;P_FUNDS=&amp;P_ACCT_CODES=" TargetMode="External"/><Relationship Id="rId15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1&amp;P_OBJECT_DESC=PERSONAL%20SERVICES&amp;P_FUNDS=&amp;P_ACCT_CODES=" TargetMode="External"/><Relationship Id="rId1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6&amp;P_OBJECT_DESC=DEBT%20PRINCIPAL&amp;P_FUNDS=&amp;P_ACCT_CODES=" TargetMode="External"/><Relationship Id="rId1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4&amp;P_OBJECT_DESC=CONTRACTUAL&amp;P_FUNDS=&amp;P_ACCT_CODES=" TargetMode="External"/><Relationship Id="rId3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6&amp;P_OBJECT_DESC=DEBT%20PRINCIPAL&amp;P_FUNDS=&amp;P_ACCT_CODES=" TargetMode="External"/><Relationship Id="rId3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4&amp;P_OBJECT_DESC=CONTRACTUAL&amp;P_FUNDS=&amp;P_ACCT_CODES=" TargetMode="External"/><Relationship Id="rId5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4&amp;P_OBJECT_DESC=CONTRACTUAL&amp;P_FUNDS=&amp;P_ACCT_CODES=" TargetMode="External"/><Relationship Id="rId10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6&amp;P_OBJECT_DESC=DEBT%20PRINCIPAL&amp;P_FUNDS=&amp;P_ACCT_CODES=" TargetMode="External"/><Relationship Id="rId10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4&amp;P_OBJECT_DESC=CONTRACTUAL&amp;P_FUNDS=&amp;P_ACCT_CODES=" TargetMode="External"/><Relationship Id="rId12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6&amp;P_OBJECT_DESC=DEBT%20PRINCIPAL&amp;P_FUNDS=&amp;P_ACCT_CODES=" TargetMode="External"/><Relationship Id="rId12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4&amp;P_OBJECT_DESC=CONTRACTUAL&amp;P_FUNDS=&amp;P_ACCT_CODES=" TargetMode="External"/><Relationship Id="rId2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7&amp;P_OBJECT_DESC=DEBT%20INTEREST&amp;P_FUNDS=&amp;P_ACCT_CODES=" TargetMode="External"/><Relationship Id="rId4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7&amp;P_OBJECT_DESC=DEBT%20INTEREST&amp;P_FUNDS=&amp;P_ACCT_CODES=" TargetMode="External"/><Relationship Id="rId5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6&amp;P_OBJECT_DESC=DEBT%20PRINCIPAL&amp;P_FUNDS=&amp;P_ACCT_CODES=" TargetMode="External"/><Relationship Id="rId6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7&amp;P_OBJECT_DESC=DEBT%20INTEREST&amp;P_FUNDS=&amp;P_ACCT_CODES=" TargetMode="External"/><Relationship Id="rId7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9&amp;P_OBJECT_DESC=INTERFUND%20TRANSFER&amp;P_FUNDS=&amp;P_ACCT_CODES=" TargetMode="External"/><Relationship Id="rId7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6&amp;P_OBJECT_DESC=DEBT%20PRINCIPAL&amp;P_FUNDS=&amp;P_ACCT_CODES=" TargetMode="External"/><Relationship Id="rId8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7&amp;P_OBJECT_DESC=DEBT%20INTEREST&amp;P_FUNDS=&amp;P_ACCT_CODES=" TargetMode="External"/><Relationship Id="rId8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2,3&amp;P_OBJECT_DESC=EQUIPMENT%20AND%20CAPITAL%20OUTLAY&amp;P_FUNDS=&amp;P_ACCT_CODES=" TargetMode="External"/><Relationship Id="rId9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9&amp;P_OBJECT_DESC=INTERFUND%20TRANSFER&amp;P_FUNDS=&amp;P_ACCT_CODES=" TargetMode="External"/><Relationship Id="rId9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6&amp;P_OBJECT_DESC=DEBT%20PRINCIPAL&amp;P_FUNDS=&amp;P_ACCT_CODES=" TargetMode="External"/><Relationship Id="rId11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7&amp;P_OBJECT_DESC=DEBT%20INTEREST&amp;P_FUNDS=&amp;P_ACCT_CODES=" TargetMode="External"/><Relationship Id="rId13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7&amp;P_OBJECT_DESC=DEBT%20INTEREST&amp;P_FUNDS=&amp;P_ACCT_CODES=" TargetMode="External"/><Relationship Id="rId14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9&amp;P_OBJECT_DESC=INTERFUND%20TRANSFER&amp;P_FUNDS=&amp;P_ACCT_CODES=" TargetMode="External"/><Relationship Id="rId14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6&amp;P_OBJECT_DESC=DEBT%20PRINCIPAL&amp;P_FUNDS=&amp;P_ACCT_CODES=" TargetMode="External"/><Relationship Id="rId15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7&amp;P_OBJECT_DESC=DEBT%20INTEREST&amp;P_FUNDS=&amp;P_ACCT_CODES=" TargetMode="External"/><Relationship Id="rId16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9&amp;P_OBJECT_DESC=INTERFUND%20TRANSFER&amp;P_FUNDS=&amp;P_ACCT_CODES=" TargetMode="External"/><Relationship Id="rId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1&amp;P_OBJECT_DESC=PERSONAL%20SERVICES&amp;P_FUNDS=&amp;P_ACCT_CODES=" TargetMode="External"/><Relationship Id="rId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7&amp;P_OBJECT_DESC=DEBT%20INTEREST&amp;P_FUNDS=&amp;P_ACCT_CODES=" TargetMode="External"/><Relationship Id="rId1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1&amp;P_OBJECT_DESC=PERSONAL%20SERVICES&amp;P_FUNDS=&amp;P_ACCT_CODES=" TargetMode="External"/><Relationship Id="rId2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8&amp;P_OBJECT_DESC=EMPLOYEE%20BENEFITS&amp;P_FUNDS=&amp;P_ACCT_CODES=" TargetMode="External"/><Relationship Id="rId2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9&amp;P_OBJECT_DESC=INTERFUND%20TRANSFER&amp;P_FUNDS=&amp;P_ACCT_CODES=" TargetMode="External"/><Relationship Id="rId3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1&amp;P_OBJECT_DESC=PERSONAL%20SERVICES&amp;P_FUNDS=&amp;P_ACCT_CODES=" TargetMode="External"/><Relationship Id="rId4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9&amp;P_OBJECT_DESC=INTERFUND%20TRANSFER&amp;P_FUNDS=&amp;P_ACCT_CODES=" TargetMode="External"/><Relationship Id="rId5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1&amp;P_OBJECT_DESC=PERSONAL%20SERVICES&amp;P_FUNDS=&amp;P_ACCT_CODES=" TargetMode="External"/><Relationship Id="rId10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1&amp;P_OBJECT_DESC=PERSONAL%20SERVICES&amp;P_FUNDS=&amp;P_ACCT_CODES=" TargetMode="External"/><Relationship Id="rId11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8&amp;P_OBJECT_DESC=EMPLOYEE%20BENEFITS&amp;P_FUNDS=&amp;P_ACCT_CODES=" TargetMode="External"/><Relationship Id="rId11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9&amp;P_OBJECT_DESC=INTERFUND%20TRANSFER&amp;P_FUNDS=&amp;P_ACCT_CODES=" TargetMode="External"/><Relationship Id="rId12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1&amp;P_OBJECT_DESC=PERSONAL%20SERVICES&amp;P_FUNDS=&amp;P_ACCT_CODES=" TargetMode="External"/><Relationship Id="rId1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4&amp;P_OBJECT_DESC=CONTRACTUAL&amp;P_FUNDS=&amp;P_ACCT_CODES=" TargetMode="External"/><Relationship Id="rId3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4&amp;P_OBJECT_DESC=CONTRACTUAL&amp;P_FUNDS=&amp;P_ACCT_CODES=" TargetMode="External"/><Relationship Id="rId4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8&amp;P_OBJECT_DESC=EMPLOYEE%20BENEFITS&amp;P_FUNDS=&amp;P_ACCT_CODES=" TargetMode="External"/><Relationship Id="rId5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4&amp;P_OBJECT_DESC=CONTRACTUAL&amp;P_FUNDS=&amp;P_ACCT_CODES=" TargetMode="External"/><Relationship Id="rId6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2,3&amp;P_OBJECT_DESC=EQUIPMENT%20AND%20CAPITAL%20OUTLAY&amp;P_FUNDS=&amp;P_ACCT_CODES=" TargetMode="External"/><Relationship Id="rId6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8&amp;P_OBJECT_DESC=EMPLOYEE%20BENEFITS&amp;P_FUNDS=&amp;P_ACCT_CODES=" TargetMode="External"/><Relationship Id="rId7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4&amp;P_OBJECT_DESC=CONTRACTUAL&amp;P_FUNDS=&amp;P_ACCT_CODES=" TargetMode="External"/><Relationship Id="rId7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1&amp;P_OBJECT_DESC=PERSONAL%20SERVICES&amp;P_FUNDS=&amp;P_ACCT_CODES=" TargetMode="External"/><Relationship Id="rId8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2,3&amp;P_OBJECT_DESC=EQUIPMENT%20AND%20CAPITAL%20OUTLAY&amp;P_FUNDS=&amp;P_ACCT_CODES=" TargetMode="External"/><Relationship Id="rId8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8&amp;P_OBJECT_DESC=EMPLOYEE%20BENEFITS&amp;P_FUNDS=&amp;P_ACCT_CODES=" TargetMode="External"/><Relationship Id="rId9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4&amp;P_OBJECT_DESC=CONTRACTUAL&amp;P_FUNDS=&amp;P_ACCT_CODES=" TargetMode="External"/><Relationship Id="rId9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1&amp;P_OBJECT_DESC=PERSONAL%20SERVICES&amp;P_FUNDS=&amp;P_ACCT_CODES=" TargetMode="External"/><Relationship Id="rId10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4&amp;P_OBJECT_DESC=CONTRACTUAL&amp;P_FUNDS=&amp;P_ACCT_CODES=" TargetMode="External"/><Relationship Id="rId12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4&amp;P_OBJECT_DESC=CONTRACTUAL&amp;P_FUNDS=&amp;P_ACCT_CODES=" TargetMode="External"/><Relationship Id="rId13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2,3&amp;P_OBJECT_DESC=EQUIPMENT%20AND%20CAPITAL%20OUTLAY&amp;P_FUNDS=&amp;P_ACCT_CODES=" TargetMode="External"/><Relationship Id="rId13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8&amp;P_OBJECT_DESC=EMPLOYEE%20BENEFITS&amp;P_FUNDS=&amp;P_ACCT_CODES=" TargetMode="External"/><Relationship Id="rId14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4&amp;P_OBJECT_DESC=CONTRACTUAL&amp;P_FUNDS=&amp;P_ACCT_CODES=" TargetMode="External"/><Relationship Id="rId14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1&amp;P_OBJECT_DESC=PERSONAL%20SERVICES&amp;P_FUNDS=&amp;P_ACCT_CODES=" TargetMode="External"/><Relationship Id="rId15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2,3&amp;P_OBJECT_DESC=EQUIPMENT%20AND%20CAPITAL%20OUTLAY&amp;P_FUNDS=&amp;P_ACCT_CODES=" TargetMode="External"/><Relationship Id="rId15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8&amp;P_OBJECT_DESC=EMPLOYEE%20BENEFITS&amp;P_FUNDS=&amp;P_ACCT_CODES=" TargetMode="External"/><Relationship Id="rId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2,3&amp;P_OBJECT_DESC=EQUIPMENT%20AND%20CAPITAL%20OUTLAY&amp;P_FUNDS=&amp;P_ACCT_CODES=" TargetMode="External"/><Relationship Id="rId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8&amp;P_OBJECT_DESC=EMPLOYEE%20BENEFITS&amp;P_FUNDS=&amp;P_ACCT_CODES=" TargetMode="External"/><Relationship Id="rId1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7&amp;P_OBJECT_DESC=DEBT%20INTEREST&amp;P_FUNDS=&amp;P_ACCT_CODES=" TargetMode="External"/><Relationship Id="rId1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2,3&amp;P_OBJECT_DESC=EQUIPMENT%20AND%20CAPITAL%20OUTLAY&amp;P_FUNDS=&amp;P_ACCT_CODES=" TargetMode="External"/><Relationship Id="rId3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2,3&amp;P_OBJECT_DESC=EQUIPMENT%20AND%20CAPITAL%20OUTLAY&amp;P_FUNDS=&amp;P_ACCT_CODES=" TargetMode="External"/><Relationship Id="rId10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2,3&amp;P_OBJECT_DESC=EQUIPMENT%20AND%20CAPITAL%20OUTLAY&amp;P_FUNDS=&amp;P_ACCT_CODES=" TargetMode="External"/><Relationship Id="rId3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7&amp;P_OBJECT_DESC=DEBT%20INTEREST&amp;P_FUNDS=&amp;P_ACCT_CODES=" TargetMode="External"/><Relationship Id="rId5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1&amp;P_OBJECT_DESC=PERSONAL%20SERVICES&amp;P_FUNDS=&amp;P_ACCT_CODES=" TargetMode="External"/><Relationship Id="rId5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7&amp;P_OBJECT_DESC=DEBT%20INTEREST&amp;P_FUNDS=&amp;P_ACCT_CODES=" TargetMode="External"/><Relationship Id="rId7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7&amp;P_OBJECT_DESC=DEBT%20INTEREST&amp;P_FUNDS=&amp;P_ACCT_CODES=" TargetMode="External"/><Relationship Id="rId9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7&amp;P_OBJECT_DESC=DEBT%20INTEREST&amp;P_FUNDS=&amp;P_ACCT_CODES=" TargetMode="External"/><Relationship Id="rId10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7&amp;P_OBJECT_DESC=DEBT%20INTEREST&amp;P_FUNDS=&amp;P_ACCT_CODES=" TargetMode="External"/><Relationship Id="rId12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1&amp;P_OBJECT_DESC=PERSONAL%20SERVICES&amp;P_FUNDS=&amp;P_ACCT_CODES=" TargetMode="External"/><Relationship Id="rId12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7&amp;P_OBJECT_DESC=DEBT%20INTEREST&amp;P_FUNDS=&amp;P_ACCT_CODES=" TargetMode="External"/><Relationship Id="rId14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1&amp;P_OBJECT_DESC=PERSONAL%20SERVICES&amp;P_FUNDS=&amp;P_ACCT_CODES=" TargetMode="External"/><Relationship Id="rId14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7&amp;P_OBJECT_DESC=DEBT%20INTEREST&amp;P_FUNDS=&amp;P_ACCT_CODES=" TargetMode="External"/><Relationship Id="rId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9&amp;P_OBJECT_DESC=INTERFUND%20TRANSFER&amp;P_FUNDS=&amp;P_ACCT_CODES=" TargetMode="External"/><Relationship Id="rId7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1&amp;P_OBJECT_DESC=PERSONAL%20SERVICES&amp;P_FUNDS=&amp;P_ACCT_CODES=" TargetMode="External"/><Relationship Id="rId9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1&amp;P_OBJECT_DESC=PERSONAL%20SERVICES&amp;P_FUNDS=&amp;P_ACCT_CODES=" TargetMode="External"/><Relationship Id="rId162" Type="http://schemas.openxmlformats.org/officeDocument/2006/relationships/printerSettings" Target="../printerSettings/printerSettings3.bin"/><Relationship Id="rId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8&amp;P_OBJECT_DESC=EMPLOYEE%20BENEFITS&amp;P_FUNDS=&amp;P_ACCT_CODES=" TargetMode="External"/><Relationship Id="rId2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1&amp;P_OBJECT_DESC=PERSONAL%20SERVICES&amp;P_FUNDS=&amp;P_ACCT_CODES=" TargetMode="External"/><Relationship Id="rId2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4&amp;P_OBJECT_DESC=CONTRACTUAL&amp;P_FUNDS=&amp;P_ACCT_CODES=" TargetMode="External"/><Relationship Id="rId4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6&amp;P_OBJECT_DESC=DEBT%20PRINCIPAL&amp;P_FUNDS=&amp;P_ACCT_CODES=" TargetMode="External"/><Relationship Id="rId4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4&amp;P_OBJECT_DESC=CONTRACTUAL&amp;P_FUNDS=&amp;P_ACCT_CODES=" TargetMode="External"/><Relationship Id="rId6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4&amp;P_OBJECT_DESC=CONTRACTUAL&amp;P_FUNDS=&amp;P_ACCT_CODES=" TargetMode="External"/><Relationship Id="rId8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4&amp;P_OBJECT_DESC=CONTRACTUAL&amp;P_FUNDS=&amp;P_ACCT_CODES=" TargetMode="External"/><Relationship Id="rId11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6&amp;P_OBJECT_DESC=DEBT%20PRINCIPAL&amp;P_FUNDS=&amp;P_ACCT_CODES=" TargetMode="External"/><Relationship Id="rId11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4&amp;P_OBJECT_DESC=CONTRACTUAL&amp;P_FUNDS=&amp;P_ACCT_CODES=" TargetMode="External"/><Relationship Id="rId13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6&amp;P_OBJECT_DESC=DEBT%20PRINCIPAL&amp;P_FUNDS=&amp;P_ACCT_CODES=" TargetMode="External"/><Relationship Id="rId13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4&amp;P_OBJECT_DESC=CONTRACTUAL&amp;P_FUNDS=&amp;P_ACCT_CODES=" TargetMode="External"/><Relationship Id="rId15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4&amp;P_OBJECT_DESC=CONTRACTUAL&amp;P_FUNDS=&amp;P_ACCT_CODES=" TargetMode="External"/><Relationship Id="rId6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6&amp;P_OBJECT_DESC=DEBT%20PRINCIPAL&amp;P_FUNDS=&amp;P_ACCT_CODES=" TargetMode="External"/><Relationship Id="rId8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6&amp;P_OBJECT_DESC=DEBT%20PRINCIPAL&amp;P_FUNDS=&amp;P_ACCT_CODES=" TargetMode="External"/><Relationship Id="rId15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6&amp;P_OBJECT_DESC=DEBT%20PRINCIPAL&amp;P_FUNDS=&amp;P_ACCT_CODES=" TargetMode="External"/><Relationship Id="rId19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6&amp;P_OBJECT_DESC=DEBT%20PRINCIPAL&amp;P_FUNDS=&amp;P_ACCT_CODES=" TargetMode="External"/><Relationship Id="rId14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9&amp;P_OBJECT_DESC=INTERFUND%20TRANSFER&amp;P_FUNDS=&amp;P_ACCT_CODES=" TargetMode="External"/><Relationship Id="rId3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8&amp;P_OBJECT_DESC=EMPLOYEE%20BENEFITS&amp;P_FUNDS=&amp;P_ACCT_CODES=" TargetMode="External"/><Relationship Id="rId3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9&amp;P_OBJECT_DESC=INTERFUND%20TRANSFER&amp;P_FUNDS=&amp;P_ACCT_CODES=" TargetMode="External"/><Relationship Id="rId5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9&amp;P_OBJECT_DESC=INTERFUND%20TRANSFER&amp;P_FUNDS=&amp;P_ACCT_CODES=" TargetMode="External"/><Relationship Id="rId7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9&amp;P_OBJECT_DESC=INTERFUND%20TRANSFER&amp;P_FUNDS=&amp;P_ACCT_CODES=" TargetMode="External"/><Relationship Id="rId100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8&amp;P_OBJECT_DESC=EMPLOYEE%20BENEFITS&amp;P_FUNDS=&amp;P_ACCT_CODES=" TargetMode="External"/><Relationship Id="rId10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9&amp;P_OBJECT_DESC=INTERFUND%20TRANSFER&amp;P_FUNDS=&amp;P_ACCT_CODES=" TargetMode="External"/><Relationship Id="rId12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9&amp;P_OBJECT_DESC=INTERFUND%20TRANSFER&amp;P_FUNDS=&amp;P_ACCT_CODES=" TargetMode="External"/><Relationship Id="rId14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9&amp;P_OBJECT_DESC=INTERFUND%20TRANSFER&amp;P_FUNDS=&amp;P_ACCT_CODES=" TargetMode="External"/><Relationship Id="rId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1&amp;P_OBJECT_DESC=PERSONAL%20SERVICES&amp;P_FUNDS=&amp;P_ACCT_CODES=" TargetMode="External"/><Relationship Id="rId5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8&amp;P_OBJECT_DESC=EMPLOYEE%20BENEFITS&amp;P_FUNDS=&amp;P_ACCT_CODES=" TargetMode="External"/><Relationship Id="rId7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8&amp;P_OBJECT_DESC=EMPLOYEE%20BENEFITS&amp;P_FUNDS=&amp;P_ACCT_CODES=" TargetMode="External"/><Relationship Id="rId9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8&amp;P_OBJECT_DESC=EMPLOYEE%20BENEFITS&amp;P_FUNDS=&amp;P_ACCT_CODES=" TargetMode="External"/><Relationship Id="rId9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9&amp;P_OBJECT_DESC=INTERFUND%20TRANSFER&amp;P_FUNDS=&amp;P_ACCT_CODES=" TargetMode="External"/><Relationship Id="rId121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8&amp;P_OBJECT_DESC=EMPLOYEE%20BENEFITS&amp;P_FUNDS=&amp;P_ACCT_CODES=" TargetMode="External"/><Relationship Id="rId142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8&amp;P_OBJECT_DESC=EMPLOYEE%20BENEFITS&amp;P_FUNDS=&amp;P_ACCT_CODES=" TargetMode="External"/><Relationship Id="rId3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4&amp;P_OBJECT_DESC=CONTRACTUAL&amp;P_FUNDS=&amp;P_ACCT_CODES=" TargetMode="External"/><Relationship Id="rId25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2,3&amp;P_OBJECT_DESC=EQUIPMENT%20AND%20CAPITAL%20OUTLAY&amp;P_FUNDS=&amp;P_ACCT_CODES=" TargetMode="External"/><Relationship Id="rId4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2,3&amp;P_OBJECT_DESC=EQUIPMENT%20AND%20CAPITAL%20OUTLAY&amp;P_FUNDS=&amp;P_ACCT_CODES=" TargetMode="External"/><Relationship Id="rId6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2,3&amp;P_OBJECT_DESC=EQUIPMENT%20AND%20CAPITAL%20OUTLAY&amp;P_FUNDS=&amp;P_ACCT_CODES=" TargetMode="External"/><Relationship Id="rId116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2,3&amp;P_OBJECT_DESC=EQUIPMENT%20AND%20CAPITAL%20OUTLAY&amp;P_FUNDS=&amp;P_ACCT_CODES=" TargetMode="External"/><Relationship Id="rId137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2,3&amp;P_OBJECT_DESC=EQUIPMENT%20AND%20CAPITAL%20OUTLAY&amp;P_FUNDS=&amp;P_ACCT_CODES=" TargetMode="External"/><Relationship Id="rId158" Type="http://schemas.openxmlformats.org/officeDocument/2006/relationships/hyperlink" Target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2,3&amp;P_OBJECT_DESC=EQUIPMENT%20AND%20CAPITAL%20OUTLAY&amp;P_FUNDS=&amp;P_ACCT_CODES=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"/>
  <sheetViews>
    <sheetView showGridLines="0" workbookViewId="0">
      <pane xSplit="2" ySplit="2" topLeftCell="C3" activePane="bottomRight" state="frozenSplit"/>
      <selection pane="topRight" activeCell="B1" sqref="B1"/>
      <selection pane="bottomLeft" activeCell="A4" sqref="A4"/>
      <selection pane="bottomRight" activeCell="B2" sqref="B2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3.33203125" style="40" customWidth="1" outlineLevel="1"/>
    <col min="4" max="4" width="26.33203125" style="40" customWidth="1" outlineLevel="1"/>
    <col min="5" max="5" width="10.6640625" style="40" customWidth="1" outlineLevel="1"/>
    <col min="6" max="6" width="9.33203125" style="40"/>
    <col min="7" max="8" width="10.83203125" style="40" customWidth="1"/>
    <col min="9" max="9" width="9.83203125" style="40" customWidth="1"/>
    <col min="10" max="10" width="15.33203125" style="40" customWidth="1"/>
    <col min="11" max="11" width="14.5" style="40" customWidth="1"/>
    <col min="12" max="12" width="12.83203125" style="40" customWidth="1"/>
    <col min="13" max="13" width="11.6640625" style="40" customWidth="1"/>
    <col min="14" max="14" width="12.6640625" style="40" customWidth="1"/>
    <col min="15" max="15" width="11.83203125" style="40" customWidth="1"/>
    <col min="16" max="17" width="12.83203125" style="40" customWidth="1"/>
    <col min="18" max="18" width="11.83203125" style="40" customWidth="1"/>
    <col min="19" max="19" width="12.83203125" style="40" customWidth="1"/>
    <col min="20" max="20" width="14.5" style="40" customWidth="1"/>
    <col min="21" max="22" width="12.83203125" style="40" customWidth="1"/>
    <col min="23" max="23" width="14.5" style="40" customWidth="1"/>
    <col min="24" max="24" width="11.6640625" style="40" customWidth="1"/>
    <col min="25" max="25" width="12.83203125" style="40" customWidth="1"/>
    <col min="26" max="26" width="14.5" style="40" customWidth="1"/>
    <col min="27" max="27" width="12.6640625" style="40" customWidth="1"/>
    <col min="28" max="28" width="11.6640625" style="40" customWidth="1"/>
    <col min="29" max="30" width="12.83203125" style="40" customWidth="1"/>
    <col min="31" max="31" width="13.83203125" style="40" customWidth="1"/>
    <col min="32" max="32" width="12.6640625" style="40" customWidth="1"/>
    <col min="33" max="33" width="12.33203125" style="40" customWidth="1"/>
    <col min="34" max="36" width="11.83203125" style="40" customWidth="1"/>
    <col min="37" max="39" width="12.83203125" style="40" customWidth="1"/>
    <col min="40" max="40" width="14.5" style="40" customWidth="1"/>
    <col min="41" max="41" width="12.83203125" style="40" customWidth="1"/>
    <col min="42" max="42" width="14.5" style="40" customWidth="1"/>
    <col min="43" max="16384" width="9.33203125" style="40"/>
  </cols>
  <sheetData>
    <row r="1" spans="2:42" ht="15.75">
      <c r="B1" s="55" t="s">
        <v>457</v>
      </c>
      <c r="C1" s="56"/>
      <c r="D1" s="56"/>
      <c r="E1" s="56"/>
      <c r="F1" s="56"/>
      <c r="G1" s="56"/>
      <c r="H1" s="56"/>
      <c r="I1" s="56"/>
      <c r="J1" s="56"/>
      <c r="K1" s="56"/>
      <c r="L1" s="57" t="s">
        <v>240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60" t="s">
        <v>241</v>
      </c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2"/>
    </row>
    <row r="2" spans="2:42" ht="43.5">
      <c r="B2" s="63" t="s">
        <v>242</v>
      </c>
      <c r="C2" s="64" t="s">
        <v>136</v>
      </c>
      <c r="D2" s="64" t="s">
        <v>137</v>
      </c>
      <c r="E2" s="64" t="s">
        <v>138</v>
      </c>
      <c r="F2" s="64" t="s">
        <v>139</v>
      </c>
      <c r="G2" s="64" t="s">
        <v>1</v>
      </c>
      <c r="H2" s="64" t="s">
        <v>140</v>
      </c>
      <c r="I2" s="64" t="s">
        <v>243</v>
      </c>
      <c r="J2" s="64" t="s">
        <v>141</v>
      </c>
      <c r="K2" s="64" t="s">
        <v>244</v>
      </c>
      <c r="L2" s="65" t="s">
        <v>245</v>
      </c>
      <c r="M2" s="65" t="s">
        <v>143</v>
      </c>
      <c r="N2" s="65" t="s">
        <v>144</v>
      </c>
      <c r="O2" s="65" t="s">
        <v>246</v>
      </c>
      <c r="P2" s="65" t="s">
        <v>247</v>
      </c>
      <c r="Q2" s="65" t="s">
        <v>248</v>
      </c>
      <c r="R2" s="65" t="s">
        <v>249</v>
      </c>
      <c r="S2" s="65" t="s">
        <v>145</v>
      </c>
      <c r="T2" s="66" t="s">
        <v>146</v>
      </c>
      <c r="U2" s="65" t="s">
        <v>95</v>
      </c>
      <c r="V2" s="65" t="s">
        <v>96</v>
      </c>
      <c r="W2" s="66" t="s">
        <v>103</v>
      </c>
      <c r="X2" s="65" t="s">
        <v>250</v>
      </c>
      <c r="Y2" s="65" t="s">
        <v>251</v>
      </c>
      <c r="Z2" s="66" t="s">
        <v>148</v>
      </c>
      <c r="AA2" s="65" t="s">
        <v>3</v>
      </c>
      <c r="AB2" s="65" t="s">
        <v>4</v>
      </c>
      <c r="AC2" s="65" t="s">
        <v>6</v>
      </c>
      <c r="AD2" s="65" t="s">
        <v>7</v>
      </c>
      <c r="AE2" s="65" t="s">
        <v>8</v>
      </c>
      <c r="AF2" s="65" t="s">
        <v>149</v>
      </c>
      <c r="AG2" s="65" t="s">
        <v>150</v>
      </c>
      <c r="AH2" s="65" t="s">
        <v>151</v>
      </c>
      <c r="AI2" s="65" t="s">
        <v>152</v>
      </c>
      <c r="AJ2" s="65" t="s">
        <v>9</v>
      </c>
      <c r="AK2" s="65" t="s">
        <v>153</v>
      </c>
      <c r="AL2" s="65" t="s">
        <v>154</v>
      </c>
      <c r="AM2" s="65" t="s">
        <v>2</v>
      </c>
      <c r="AN2" s="66" t="s">
        <v>104</v>
      </c>
      <c r="AO2" s="65" t="s">
        <v>155</v>
      </c>
      <c r="AP2" s="220" t="s">
        <v>156</v>
      </c>
    </row>
    <row r="3" spans="2:42">
      <c r="B3" s="67" t="s">
        <v>13</v>
      </c>
      <c r="C3" s="45" t="str">
        <f>C94</f>
        <v>010100000000</v>
      </c>
      <c r="D3" s="45" t="str">
        <f t="shared" ref="D3:AP3" si="0">D94</f>
        <v>County of Albany</v>
      </c>
      <c r="E3" s="45" t="str">
        <f t="shared" si="0"/>
        <v>Albany</v>
      </c>
      <c r="F3" s="45" t="str">
        <f t="shared" si="0"/>
        <v>12/31</v>
      </c>
      <c r="G3" s="68">
        <f t="shared" si="0"/>
        <v>304204</v>
      </c>
      <c r="H3" s="69">
        <f t="shared" si="0"/>
        <v>0</v>
      </c>
      <c r="I3" s="149">
        <f t="shared" si="0"/>
        <v>522.79999999999995</v>
      </c>
      <c r="J3" s="70">
        <f t="shared" si="0"/>
        <v>24780071182</v>
      </c>
      <c r="K3" s="70">
        <f t="shared" si="0"/>
        <v>274806031</v>
      </c>
      <c r="L3" s="70">
        <f t="shared" si="0"/>
        <v>67489877</v>
      </c>
      <c r="M3" s="70">
        <f t="shared" si="0"/>
        <v>6979377</v>
      </c>
      <c r="N3" s="70">
        <f t="shared" si="0"/>
        <v>228951684</v>
      </c>
      <c r="O3" s="70">
        <f t="shared" si="0"/>
        <v>4749863</v>
      </c>
      <c r="P3" s="70">
        <f t="shared" si="0"/>
        <v>65133973</v>
      </c>
      <c r="Q3" s="70">
        <f t="shared" si="0"/>
        <v>22394261</v>
      </c>
      <c r="R3" s="70">
        <f t="shared" si="0"/>
        <v>4184595</v>
      </c>
      <c r="S3" s="70">
        <f t="shared" si="0"/>
        <v>15813507</v>
      </c>
      <c r="T3" s="71">
        <f t="shared" si="0"/>
        <v>415697135</v>
      </c>
      <c r="U3" s="70">
        <f t="shared" si="0"/>
        <v>74524039</v>
      </c>
      <c r="V3" s="70">
        <f t="shared" si="0"/>
        <v>82382833</v>
      </c>
      <c r="W3" s="71">
        <f t="shared" si="0"/>
        <v>572604007</v>
      </c>
      <c r="X3" s="70">
        <f t="shared" si="0"/>
        <v>43358500</v>
      </c>
      <c r="Y3" s="70">
        <f t="shared" si="0"/>
        <v>46424236</v>
      </c>
      <c r="Z3" s="71">
        <f t="shared" si="0"/>
        <v>662386743</v>
      </c>
      <c r="AA3" s="70">
        <f t="shared" si="0"/>
        <v>146311349</v>
      </c>
      <c r="AB3" s="70">
        <f t="shared" si="0"/>
        <v>23588055</v>
      </c>
      <c r="AC3" s="70">
        <f t="shared" si="0"/>
        <v>59369420</v>
      </c>
      <c r="AD3" s="70">
        <f t="shared" si="0"/>
        <v>33647998</v>
      </c>
      <c r="AE3" s="70">
        <f t="shared" si="0"/>
        <v>26142803</v>
      </c>
      <c r="AF3" s="70">
        <f t="shared" si="0"/>
        <v>202210789</v>
      </c>
      <c r="AG3" s="70">
        <f t="shared" si="0"/>
        <v>1525331</v>
      </c>
      <c r="AH3" s="70">
        <f t="shared" si="0"/>
        <v>6304172</v>
      </c>
      <c r="AI3" s="70">
        <f t="shared" si="0"/>
        <v>7328829</v>
      </c>
      <c r="AJ3" s="70">
        <f t="shared" si="0"/>
        <v>0</v>
      </c>
      <c r="AK3" s="70">
        <f t="shared" si="0"/>
        <v>7677302</v>
      </c>
      <c r="AL3" s="70">
        <f t="shared" si="0"/>
        <v>68512583</v>
      </c>
      <c r="AM3" s="70">
        <f t="shared" si="0"/>
        <v>22135776</v>
      </c>
      <c r="AN3" s="71">
        <f t="shared" si="0"/>
        <v>604754408</v>
      </c>
      <c r="AO3" s="70">
        <f t="shared" si="0"/>
        <v>46424236</v>
      </c>
      <c r="AP3" s="217">
        <f t="shared" si="0"/>
        <v>651178644</v>
      </c>
    </row>
    <row r="4" spans="2:42" outlineLevel="1">
      <c r="B4" s="72" t="s">
        <v>14</v>
      </c>
      <c r="C4" s="41" t="str">
        <f t="shared" ref="C4:AP4" si="1">C95</f>
        <v>010201000000</v>
      </c>
      <c r="D4" s="41" t="str">
        <f t="shared" si="1"/>
        <v>City of Albany</v>
      </c>
      <c r="E4" s="41" t="str">
        <f t="shared" si="1"/>
        <v>Albany</v>
      </c>
      <c r="F4" s="41" t="str">
        <f t="shared" si="1"/>
        <v>12/31</v>
      </c>
      <c r="G4" s="54">
        <f t="shared" si="1"/>
        <v>97856</v>
      </c>
      <c r="H4" s="42">
        <f t="shared" si="1"/>
        <v>0</v>
      </c>
      <c r="I4" s="150">
        <f t="shared" si="1"/>
        <v>21.4</v>
      </c>
      <c r="J4" s="43">
        <f t="shared" si="1"/>
        <v>5125089604</v>
      </c>
      <c r="K4" s="43">
        <f t="shared" si="1"/>
        <v>152198950</v>
      </c>
      <c r="L4" s="43">
        <f t="shared" si="1"/>
        <v>53056844</v>
      </c>
      <c r="M4" s="43">
        <f t="shared" si="1"/>
        <v>26263862</v>
      </c>
      <c r="N4" s="43">
        <f t="shared" si="1"/>
        <v>30350525</v>
      </c>
      <c r="O4" s="43">
        <f t="shared" si="1"/>
        <v>1527548</v>
      </c>
      <c r="P4" s="43">
        <f t="shared" si="1"/>
        <v>15681666</v>
      </c>
      <c r="Q4" s="43">
        <f t="shared" si="1"/>
        <v>1027889</v>
      </c>
      <c r="R4" s="43">
        <f t="shared" si="1"/>
        <v>1391115</v>
      </c>
      <c r="S4" s="43">
        <f t="shared" si="1"/>
        <v>10871572</v>
      </c>
      <c r="T4" s="44">
        <f t="shared" si="1"/>
        <v>140171021</v>
      </c>
      <c r="U4" s="43">
        <f t="shared" si="1"/>
        <v>21688863</v>
      </c>
      <c r="V4" s="43">
        <f t="shared" si="1"/>
        <v>11745596</v>
      </c>
      <c r="W4" s="44">
        <f t="shared" si="1"/>
        <v>173605480</v>
      </c>
      <c r="X4" s="43">
        <f t="shared" si="1"/>
        <v>670000</v>
      </c>
      <c r="Y4" s="43">
        <f t="shared" si="1"/>
        <v>440000</v>
      </c>
      <c r="Z4" s="44">
        <f t="shared" si="1"/>
        <v>174715480</v>
      </c>
      <c r="AA4" s="43">
        <f t="shared" si="1"/>
        <v>22113971</v>
      </c>
      <c r="AB4" s="43">
        <f t="shared" si="1"/>
        <v>0</v>
      </c>
      <c r="AC4" s="43">
        <f t="shared" si="1"/>
        <v>57732938</v>
      </c>
      <c r="AD4" s="43">
        <f t="shared" si="1"/>
        <v>208730</v>
      </c>
      <c r="AE4" s="43">
        <f t="shared" si="1"/>
        <v>18605086</v>
      </c>
      <c r="AF4" s="43">
        <f t="shared" si="1"/>
        <v>2403238</v>
      </c>
      <c r="AG4" s="43">
        <f t="shared" si="1"/>
        <v>0</v>
      </c>
      <c r="AH4" s="43">
        <f t="shared" si="1"/>
        <v>5305920</v>
      </c>
      <c r="AI4" s="43">
        <f t="shared" si="1"/>
        <v>2961649</v>
      </c>
      <c r="AJ4" s="43">
        <f t="shared" si="1"/>
        <v>0</v>
      </c>
      <c r="AK4" s="43">
        <f t="shared" si="1"/>
        <v>13924849</v>
      </c>
      <c r="AL4" s="43">
        <f t="shared" si="1"/>
        <v>48656526</v>
      </c>
      <c r="AM4" s="43">
        <f t="shared" si="1"/>
        <v>16725695</v>
      </c>
      <c r="AN4" s="44">
        <f t="shared" si="1"/>
        <v>188638602</v>
      </c>
      <c r="AO4" s="43">
        <f t="shared" si="1"/>
        <v>440000</v>
      </c>
      <c r="AP4" s="212">
        <f t="shared" si="1"/>
        <v>189078602</v>
      </c>
    </row>
    <row r="5" spans="2:42" outlineLevel="1">
      <c r="B5" s="73" t="s">
        <v>15</v>
      </c>
      <c r="C5" s="41" t="str">
        <f t="shared" ref="C5:AP5" si="2">C96</f>
        <v>010306800000</v>
      </c>
      <c r="D5" s="41" t="str">
        <f t="shared" si="2"/>
        <v>Town of Berne</v>
      </c>
      <c r="E5" s="41" t="str">
        <f t="shared" si="2"/>
        <v>Albany</v>
      </c>
      <c r="F5" s="41" t="str">
        <f t="shared" si="2"/>
        <v>12/31</v>
      </c>
      <c r="G5" s="54">
        <f t="shared" si="2"/>
        <v>2794</v>
      </c>
      <c r="H5" s="42">
        <f t="shared" si="2"/>
        <v>0</v>
      </c>
      <c r="I5" s="150">
        <f t="shared" si="2"/>
        <v>64</v>
      </c>
      <c r="J5" s="43">
        <f t="shared" si="2"/>
        <v>299701688</v>
      </c>
      <c r="K5" s="43">
        <f t="shared" si="2"/>
        <v>591036</v>
      </c>
      <c r="L5" s="43">
        <f t="shared" si="2"/>
        <v>1160528</v>
      </c>
      <c r="M5" s="43">
        <f t="shared" si="2"/>
        <v>4605</v>
      </c>
      <c r="N5" s="43">
        <f t="shared" si="2"/>
        <v>888183</v>
      </c>
      <c r="O5" s="43">
        <f t="shared" si="2"/>
        <v>14058</v>
      </c>
      <c r="P5" s="43">
        <f t="shared" si="2"/>
        <v>37542</v>
      </c>
      <c r="Q5" s="43">
        <f t="shared" si="2"/>
        <v>0</v>
      </c>
      <c r="R5" s="43">
        <f t="shared" si="2"/>
        <v>10958</v>
      </c>
      <c r="S5" s="43">
        <f t="shared" si="2"/>
        <v>39055</v>
      </c>
      <c r="T5" s="44">
        <f t="shared" si="2"/>
        <v>2154929</v>
      </c>
      <c r="U5" s="43">
        <f t="shared" si="2"/>
        <v>347544</v>
      </c>
      <c r="V5" s="43">
        <f t="shared" si="2"/>
        <v>0</v>
      </c>
      <c r="W5" s="44">
        <f t="shared" si="2"/>
        <v>2502472</v>
      </c>
      <c r="X5" s="43">
        <f t="shared" si="2"/>
        <v>88227</v>
      </c>
      <c r="Y5" s="43">
        <f t="shared" si="2"/>
        <v>0</v>
      </c>
      <c r="Z5" s="44">
        <f t="shared" si="2"/>
        <v>2590700</v>
      </c>
      <c r="AA5" s="43">
        <f t="shared" si="2"/>
        <v>358567</v>
      </c>
      <c r="AB5" s="43">
        <f t="shared" si="2"/>
        <v>0</v>
      </c>
      <c r="AC5" s="43">
        <f t="shared" si="2"/>
        <v>510789</v>
      </c>
      <c r="AD5" s="43">
        <f t="shared" si="2"/>
        <v>1300</v>
      </c>
      <c r="AE5" s="43">
        <f t="shared" si="2"/>
        <v>989203</v>
      </c>
      <c r="AF5" s="43">
        <f t="shared" si="2"/>
        <v>0</v>
      </c>
      <c r="AG5" s="43">
        <f t="shared" si="2"/>
        <v>0</v>
      </c>
      <c r="AH5" s="43">
        <f t="shared" si="2"/>
        <v>75861</v>
      </c>
      <c r="AI5" s="43">
        <f t="shared" si="2"/>
        <v>0</v>
      </c>
      <c r="AJ5" s="43">
        <f t="shared" si="2"/>
        <v>0</v>
      </c>
      <c r="AK5" s="43">
        <f t="shared" si="2"/>
        <v>108829</v>
      </c>
      <c r="AL5" s="43">
        <f t="shared" si="2"/>
        <v>191120</v>
      </c>
      <c r="AM5" s="43">
        <f t="shared" si="2"/>
        <v>98152</v>
      </c>
      <c r="AN5" s="44">
        <f t="shared" si="2"/>
        <v>2333820</v>
      </c>
      <c r="AO5" s="43">
        <f t="shared" si="2"/>
        <v>0</v>
      </c>
      <c r="AP5" s="212">
        <f t="shared" si="2"/>
        <v>2333820</v>
      </c>
    </row>
    <row r="6" spans="2:42" outlineLevel="1">
      <c r="B6" s="73" t="s">
        <v>16</v>
      </c>
      <c r="C6" s="41" t="str">
        <f t="shared" ref="C6:AP6" si="3">C97</f>
        <v>010307100000</v>
      </c>
      <c r="D6" s="41" t="str">
        <f t="shared" si="3"/>
        <v>Town of Bethlehem</v>
      </c>
      <c r="E6" s="41" t="str">
        <f t="shared" si="3"/>
        <v>Albany</v>
      </c>
      <c r="F6" s="41" t="str">
        <f t="shared" si="3"/>
        <v>12/31</v>
      </c>
      <c r="G6" s="54">
        <f t="shared" si="3"/>
        <v>33656</v>
      </c>
      <c r="H6" s="42">
        <f t="shared" si="3"/>
        <v>0</v>
      </c>
      <c r="I6" s="150">
        <f t="shared" si="3"/>
        <v>49</v>
      </c>
      <c r="J6" s="43">
        <f t="shared" si="3"/>
        <v>3396032947</v>
      </c>
      <c r="K6" s="43">
        <f t="shared" si="3"/>
        <v>20250000</v>
      </c>
      <c r="L6" s="43">
        <f t="shared" si="3"/>
        <v>10811795</v>
      </c>
      <c r="M6" s="43">
        <f t="shared" si="3"/>
        <v>1966401</v>
      </c>
      <c r="N6" s="43">
        <f t="shared" si="3"/>
        <v>9444723</v>
      </c>
      <c r="O6" s="43">
        <f t="shared" si="3"/>
        <v>707304</v>
      </c>
      <c r="P6" s="43">
        <f t="shared" si="3"/>
        <v>10683517</v>
      </c>
      <c r="Q6" s="43">
        <f t="shared" si="3"/>
        <v>40626</v>
      </c>
      <c r="R6" s="43">
        <f t="shared" si="3"/>
        <v>317646</v>
      </c>
      <c r="S6" s="43">
        <f t="shared" si="3"/>
        <v>1126579</v>
      </c>
      <c r="T6" s="44">
        <f t="shared" si="3"/>
        <v>35098591</v>
      </c>
      <c r="U6" s="43">
        <f t="shared" si="3"/>
        <v>1432107</v>
      </c>
      <c r="V6" s="43">
        <f t="shared" si="3"/>
        <v>897379</v>
      </c>
      <c r="W6" s="44">
        <f t="shared" si="3"/>
        <v>37428077</v>
      </c>
      <c r="X6" s="43">
        <f t="shared" si="3"/>
        <v>43000</v>
      </c>
      <c r="Y6" s="43">
        <f t="shared" si="3"/>
        <v>261000</v>
      </c>
      <c r="Z6" s="44">
        <f t="shared" si="3"/>
        <v>37732077</v>
      </c>
      <c r="AA6" s="43">
        <f t="shared" si="3"/>
        <v>3885268</v>
      </c>
      <c r="AB6" s="43">
        <f t="shared" si="3"/>
        <v>1192</v>
      </c>
      <c r="AC6" s="43">
        <f t="shared" si="3"/>
        <v>7144312</v>
      </c>
      <c r="AD6" s="43">
        <f t="shared" si="3"/>
        <v>3965</v>
      </c>
      <c r="AE6" s="43">
        <f t="shared" si="3"/>
        <v>5239059</v>
      </c>
      <c r="AF6" s="43">
        <f t="shared" si="3"/>
        <v>300615</v>
      </c>
      <c r="AG6" s="43">
        <f t="shared" si="3"/>
        <v>0</v>
      </c>
      <c r="AH6" s="43">
        <f t="shared" si="3"/>
        <v>2081858</v>
      </c>
      <c r="AI6" s="43">
        <f t="shared" si="3"/>
        <v>492430</v>
      </c>
      <c r="AJ6" s="43">
        <f t="shared" si="3"/>
        <v>6477043</v>
      </c>
      <c r="AK6" s="43">
        <f t="shared" si="3"/>
        <v>5140012</v>
      </c>
      <c r="AL6" s="43">
        <f t="shared" si="3"/>
        <v>5777893</v>
      </c>
      <c r="AM6" s="43">
        <f t="shared" si="3"/>
        <v>2044680</v>
      </c>
      <c r="AN6" s="44">
        <f t="shared" si="3"/>
        <v>38588327</v>
      </c>
      <c r="AO6" s="43">
        <f t="shared" si="3"/>
        <v>261000</v>
      </c>
      <c r="AP6" s="212">
        <f t="shared" si="3"/>
        <v>38849327</v>
      </c>
    </row>
    <row r="7" spans="2:42" outlineLevel="1">
      <c r="B7" s="73" t="s">
        <v>17</v>
      </c>
      <c r="C7" s="41" t="str">
        <f t="shared" ref="C7:AP7" si="4">C98</f>
        <v>010318000000</v>
      </c>
      <c r="D7" s="41" t="str">
        <f t="shared" si="4"/>
        <v>Town of Coeymans</v>
      </c>
      <c r="E7" s="41" t="str">
        <f t="shared" si="4"/>
        <v>Albany</v>
      </c>
      <c r="F7" s="41" t="str">
        <f t="shared" si="4"/>
        <v>12/31</v>
      </c>
      <c r="G7" s="54">
        <f t="shared" si="4"/>
        <v>7418</v>
      </c>
      <c r="H7" s="42">
        <f t="shared" si="4"/>
        <v>0</v>
      </c>
      <c r="I7" s="150">
        <f t="shared" si="4"/>
        <v>50.1</v>
      </c>
      <c r="J7" s="43">
        <f t="shared" si="4"/>
        <v>607063586</v>
      </c>
      <c r="K7" s="43">
        <f t="shared" si="4"/>
        <v>3978</v>
      </c>
      <c r="L7" s="43">
        <f t="shared" si="4"/>
        <v>1738076</v>
      </c>
      <c r="M7" s="43">
        <f t="shared" si="4"/>
        <v>11440</v>
      </c>
      <c r="N7" s="43">
        <f t="shared" si="4"/>
        <v>1785256</v>
      </c>
      <c r="O7" s="43">
        <f t="shared" si="4"/>
        <v>13549</v>
      </c>
      <c r="P7" s="43">
        <f t="shared" si="4"/>
        <v>316534</v>
      </c>
      <c r="Q7" s="43">
        <f t="shared" si="4"/>
        <v>436915</v>
      </c>
      <c r="R7" s="43">
        <f t="shared" si="4"/>
        <v>34311</v>
      </c>
      <c r="S7" s="43">
        <f t="shared" si="4"/>
        <v>257448</v>
      </c>
      <c r="T7" s="44">
        <f t="shared" si="4"/>
        <v>4593528</v>
      </c>
      <c r="U7" s="43">
        <f t="shared" si="4"/>
        <v>242142</v>
      </c>
      <c r="V7" s="43">
        <f t="shared" si="4"/>
        <v>470895</v>
      </c>
      <c r="W7" s="44">
        <f t="shared" si="4"/>
        <v>5306565</v>
      </c>
      <c r="X7" s="43">
        <f t="shared" si="4"/>
        <v>0</v>
      </c>
      <c r="Y7" s="43">
        <f t="shared" si="4"/>
        <v>1791626</v>
      </c>
      <c r="Z7" s="44">
        <f t="shared" si="4"/>
        <v>7098191</v>
      </c>
      <c r="AA7" s="43">
        <f t="shared" si="4"/>
        <v>879875</v>
      </c>
      <c r="AB7" s="43">
        <f t="shared" si="4"/>
        <v>0</v>
      </c>
      <c r="AC7" s="43">
        <f t="shared" si="4"/>
        <v>1226159</v>
      </c>
      <c r="AD7" s="43">
        <f t="shared" si="4"/>
        <v>165968</v>
      </c>
      <c r="AE7" s="43">
        <f t="shared" si="4"/>
        <v>1274456</v>
      </c>
      <c r="AF7" s="43">
        <f t="shared" si="4"/>
        <v>484427</v>
      </c>
      <c r="AG7" s="43">
        <f t="shared" si="4"/>
        <v>844</v>
      </c>
      <c r="AH7" s="43">
        <f t="shared" si="4"/>
        <v>87344</v>
      </c>
      <c r="AI7" s="43">
        <f t="shared" si="4"/>
        <v>218139</v>
      </c>
      <c r="AJ7" s="43">
        <f t="shared" si="4"/>
        <v>0</v>
      </c>
      <c r="AK7" s="43">
        <f t="shared" si="4"/>
        <v>438386</v>
      </c>
      <c r="AL7" s="43">
        <f t="shared" si="4"/>
        <v>736272</v>
      </c>
      <c r="AM7" s="43">
        <f t="shared" si="4"/>
        <v>5189</v>
      </c>
      <c r="AN7" s="44">
        <f t="shared" si="4"/>
        <v>5517059</v>
      </c>
      <c r="AO7" s="43">
        <f t="shared" si="4"/>
        <v>1791626</v>
      </c>
      <c r="AP7" s="212">
        <f t="shared" si="4"/>
        <v>7308685</v>
      </c>
    </row>
    <row r="8" spans="2:42" outlineLevel="1">
      <c r="B8" s="74" t="s">
        <v>18</v>
      </c>
      <c r="C8" s="75" t="str">
        <f t="shared" ref="C8:AP8" si="5">C99</f>
        <v>010418004140</v>
      </c>
      <c r="D8" s="75" t="str">
        <f t="shared" si="5"/>
        <v>Village of Ravena</v>
      </c>
      <c r="E8" s="75" t="str">
        <f t="shared" si="5"/>
        <v>Albany</v>
      </c>
      <c r="F8" s="75" t="str">
        <f t="shared" si="5"/>
        <v>05/31</v>
      </c>
      <c r="G8" s="76">
        <f t="shared" si="5"/>
        <v>3268</v>
      </c>
      <c r="H8" s="76">
        <f t="shared" si="5"/>
        <v>0</v>
      </c>
      <c r="I8" s="151">
        <f t="shared" si="5"/>
        <v>1.5</v>
      </c>
      <c r="J8" s="78">
        <f t="shared" si="5"/>
        <v>169328756</v>
      </c>
      <c r="K8" s="78">
        <f t="shared" si="5"/>
        <v>865000</v>
      </c>
      <c r="L8" s="79">
        <f t="shared" si="5"/>
        <v>761980</v>
      </c>
      <c r="M8" s="79">
        <f t="shared" si="5"/>
        <v>4857</v>
      </c>
      <c r="N8" s="79">
        <f t="shared" si="5"/>
        <v>715669</v>
      </c>
      <c r="O8" s="79">
        <f t="shared" si="5"/>
        <v>0</v>
      </c>
      <c r="P8" s="79">
        <f t="shared" si="5"/>
        <v>890280</v>
      </c>
      <c r="Q8" s="79">
        <f t="shared" si="5"/>
        <v>0</v>
      </c>
      <c r="R8" s="79">
        <f t="shared" si="5"/>
        <v>49207</v>
      </c>
      <c r="S8" s="79">
        <f t="shared" si="5"/>
        <v>159697</v>
      </c>
      <c r="T8" s="80">
        <f t="shared" si="5"/>
        <v>2581690</v>
      </c>
      <c r="U8" s="79">
        <f t="shared" si="5"/>
        <v>81777</v>
      </c>
      <c r="V8" s="79">
        <f t="shared" si="5"/>
        <v>54586</v>
      </c>
      <c r="W8" s="80">
        <f t="shared" si="5"/>
        <v>2718053</v>
      </c>
      <c r="X8" s="79">
        <f t="shared" si="5"/>
        <v>0</v>
      </c>
      <c r="Y8" s="79">
        <f t="shared" si="5"/>
        <v>110000</v>
      </c>
      <c r="Z8" s="80">
        <f t="shared" si="5"/>
        <v>2828053</v>
      </c>
      <c r="AA8" s="79">
        <f t="shared" si="5"/>
        <v>742493</v>
      </c>
      <c r="AB8" s="79">
        <f t="shared" si="5"/>
        <v>0</v>
      </c>
      <c r="AC8" s="79">
        <f t="shared" si="5"/>
        <v>138496</v>
      </c>
      <c r="AD8" s="79">
        <f t="shared" si="5"/>
        <v>512</v>
      </c>
      <c r="AE8" s="79">
        <f t="shared" si="5"/>
        <v>289166</v>
      </c>
      <c r="AF8" s="79">
        <f t="shared" si="5"/>
        <v>0</v>
      </c>
      <c r="AG8" s="79">
        <f t="shared" si="5"/>
        <v>1304</v>
      </c>
      <c r="AH8" s="79">
        <f t="shared" si="5"/>
        <v>85918</v>
      </c>
      <c r="AI8" s="79">
        <f t="shared" si="5"/>
        <v>7060</v>
      </c>
      <c r="AJ8" s="79">
        <f t="shared" si="5"/>
        <v>302019</v>
      </c>
      <c r="AK8" s="79">
        <f t="shared" si="5"/>
        <v>278148</v>
      </c>
      <c r="AL8" s="79">
        <f t="shared" si="5"/>
        <v>481656</v>
      </c>
      <c r="AM8" s="79">
        <f t="shared" si="5"/>
        <v>195701</v>
      </c>
      <c r="AN8" s="80">
        <f t="shared" si="5"/>
        <v>2522473</v>
      </c>
      <c r="AO8" s="79">
        <f t="shared" si="5"/>
        <v>110000</v>
      </c>
      <c r="AP8" s="212">
        <f t="shared" si="5"/>
        <v>2632473</v>
      </c>
    </row>
    <row r="9" spans="2:42" outlineLevel="1">
      <c r="B9" s="72" t="s">
        <v>19</v>
      </c>
      <c r="C9" s="41" t="str">
        <f t="shared" ref="C9:AP9" si="6">C100</f>
        <v>010209000000</v>
      </c>
      <c r="D9" s="41" t="str">
        <f t="shared" si="6"/>
        <v>City of Cohoes</v>
      </c>
      <c r="E9" s="41" t="str">
        <f t="shared" si="6"/>
        <v>Albany</v>
      </c>
      <c r="F9" s="41" t="str">
        <f t="shared" si="6"/>
        <v>12/31</v>
      </c>
      <c r="G9" s="54">
        <f t="shared" si="6"/>
        <v>16168</v>
      </c>
      <c r="H9" s="42">
        <f t="shared" si="6"/>
        <v>0</v>
      </c>
      <c r="I9" s="150">
        <f t="shared" si="6"/>
        <v>3.8</v>
      </c>
      <c r="J9" s="43">
        <f t="shared" si="6"/>
        <v>689715761</v>
      </c>
      <c r="K9" s="43">
        <f t="shared" si="6"/>
        <v>10660383</v>
      </c>
      <c r="L9" s="43">
        <f t="shared" si="6"/>
        <v>6587042</v>
      </c>
      <c r="M9" s="43">
        <f t="shared" si="6"/>
        <v>785349</v>
      </c>
      <c r="N9" s="43">
        <f t="shared" si="6"/>
        <v>4886563</v>
      </c>
      <c r="O9" s="43">
        <f t="shared" si="6"/>
        <v>335351</v>
      </c>
      <c r="P9" s="43">
        <f t="shared" si="6"/>
        <v>4382652</v>
      </c>
      <c r="Q9" s="43">
        <f t="shared" si="6"/>
        <v>197928</v>
      </c>
      <c r="R9" s="43">
        <f t="shared" si="6"/>
        <v>139998</v>
      </c>
      <c r="S9" s="43">
        <f t="shared" si="6"/>
        <v>619612</v>
      </c>
      <c r="T9" s="44">
        <f t="shared" si="6"/>
        <v>17934495</v>
      </c>
      <c r="U9" s="43">
        <f t="shared" si="6"/>
        <v>3717282</v>
      </c>
      <c r="V9" s="43">
        <f t="shared" si="6"/>
        <v>5979887</v>
      </c>
      <c r="W9" s="44">
        <f t="shared" si="6"/>
        <v>27631664</v>
      </c>
      <c r="X9" s="43">
        <f t="shared" si="6"/>
        <v>0</v>
      </c>
      <c r="Y9" s="43">
        <f t="shared" si="6"/>
        <v>267027</v>
      </c>
      <c r="Z9" s="44">
        <f t="shared" si="6"/>
        <v>27898691</v>
      </c>
      <c r="AA9" s="43">
        <f t="shared" si="6"/>
        <v>2631834</v>
      </c>
      <c r="AB9" s="43">
        <f t="shared" si="6"/>
        <v>0</v>
      </c>
      <c r="AC9" s="43">
        <f t="shared" si="6"/>
        <v>6982179</v>
      </c>
      <c r="AD9" s="43">
        <f t="shared" si="6"/>
        <v>0</v>
      </c>
      <c r="AE9" s="43">
        <f t="shared" si="6"/>
        <v>6231996</v>
      </c>
      <c r="AF9" s="43">
        <f t="shared" si="6"/>
        <v>0</v>
      </c>
      <c r="AG9" s="43">
        <f t="shared" si="6"/>
        <v>173947</v>
      </c>
      <c r="AH9" s="43">
        <f t="shared" si="6"/>
        <v>507297</v>
      </c>
      <c r="AI9" s="43">
        <f t="shared" si="6"/>
        <v>1323980</v>
      </c>
      <c r="AJ9" s="43">
        <f t="shared" si="6"/>
        <v>771642</v>
      </c>
      <c r="AK9" s="43">
        <f t="shared" si="6"/>
        <v>2341882</v>
      </c>
      <c r="AL9" s="43">
        <f t="shared" si="6"/>
        <v>4588842</v>
      </c>
      <c r="AM9" s="43">
        <f t="shared" si="6"/>
        <v>1806327</v>
      </c>
      <c r="AN9" s="44">
        <f t="shared" si="6"/>
        <v>27359926</v>
      </c>
      <c r="AO9" s="43">
        <f t="shared" si="6"/>
        <v>267027</v>
      </c>
      <c r="AP9" s="212">
        <f t="shared" si="6"/>
        <v>27626953</v>
      </c>
    </row>
    <row r="10" spans="2:42" outlineLevel="1">
      <c r="B10" s="73" t="s">
        <v>20</v>
      </c>
      <c r="C10" s="41" t="str">
        <f t="shared" ref="C10:AP10" si="7">C101</f>
        <v>010318700000</v>
      </c>
      <c r="D10" s="41" t="str">
        <f t="shared" si="7"/>
        <v>Town of Colonie</v>
      </c>
      <c r="E10" s="41" t="str">
        <f t="shared" si="7"/>
        <v>Albany</v>
      </c>
      <c r="F10" s="41" t="str">
        <f t="shared" si="7"/>
        <v>12/31</v>
      </c>
      <c r="G10" s="54">
        <f t="shared" si="7"/>
        <v>81591</v>
      </c>
      <c r="H10" s="42">
        <f t="shared" si="7"/>
        <v>0</v>
      </c>
      <c r="I10" s="150">
        <f t="shared" si="7"/>
        <v>55.9</v>
      </c>
      <c r="J10" s="43">
        <f t="shared" si="7"/>
        <v>8629079128</v>
      </c>
      <c r="K10" s="43">
        <f t="shared" si="7"/>
        <v>104955386</v>
      </c>
      <c r="L10" s="43">
        <f t="shared" si="7"/>
        <v>29894359</v>
      </c>
      <c r="M10" s="43">
        <f t="shared" si="7"/>
        <v>1176856</v>
      </c>
      <c r="N10" s="43">
        <f t="shared" si="7"/>
        <v>19446154</v>
      </c>
      <c r="O10" s="43">
        <f t="shared" si="7"/>
        <v>0</v>
      </c>
      <c r="P10" s="43">
        <f t="shared" si="7"/>
        <v>26810938</v>
      </c>
      <c r="Q10" s="43">
        <f t="shared" si="7"/>
        <v>134889</v>
      </c>
      <c r="R10" s="43">
        <f t="shared" si="7"/>
        <v>2869394</v>
      </c>
      <c r="S10" s="43">
        <f t="shared" si="7"/>
        <v>7367366</v>
      </c>
      <c r="T10" s="44">
        <f t="shared" si="7"/>
        <v>87699956</v>
      </c>
      <c r="U10" s="43">
        <f t="shared" si="7"/>
        <v>3912479</v>
      </c>
      <c r="V10" s="43">
        <f t="shared" si="7"/>
        <v>6767989</v>
      </c>
      <c r="W10" s="44">
        <f t="shared" si="7"/>
        <v>98380424</v>
      </c>
      <c r="X10" s="43">
        <f t="shared" si="7"/>
        <v>766087</v>
      </c>
      <c r="Y10" s="43">
        <f t="shared" si="7"/>
        <v>2876000</v>
      </c>
      <c r="Z10" s="44">
        <f t="shared" si="7"/>
        <v>102022511</v>
      </c>
      <c r="AA10" s="43">
        <f t="shared" si="7"/>
        <v>19791192</v>
      </c>
      <c r="AB10" s="43">
        <f t="shared" si="7"/>
        <v>0</v>
      </c>
      <c r="AC10" s="43">
        <f t="shared" si="7"/>
        <v>23554456</v>
      </c>
      <c r="AD10" s="43">
        <f t="shared" si="7"/>
        <v>62563</v>
      </c>
      <c r="AE10" s="43">
        <f t="shared" si="7"/>
        <v>9686674</v>
      </c>
      <c r="AF10" s="43">
        <f t="shared" si="7"/>
        <v>2162718</v>
      </c>
      <c r="AG10" s="43">
        <f t="shared" si="7"/>
        <v>893013</v>
      </c>
      <c r="AH10" s="43">
        <f t="shared" si="7"/>
        <v>8501666</v>
      </c>
      <c r="AI10" s="43">
        <f t="shared" si="7"/>
        <v>146776</v>
      </c>
      <c r="AJ10" s="43">
        <f t="shared" si="7"/>
        <v>8837132</v>
      </c>
      <c r="AK10" s="43">
        <f t="shared" si="7"/>
        <v>7476381</v>
      </c>
      <c r="AL10" s="43">
        <f t="shared" si="7"/>
        <v>17853505</v>
      </c>
      <c r="AM10" s="43">
        <f t="shared" si="7"/>
        <v>6791305</v>
      </c>
      <c r="AN10" s="44">
        <f t="shared" si="7"/>
        <v>105757381</v>
      </c>
      <c r="AO10" s="43">
        <f t="shared" si="7"/>
        <v>2876000</v>
      </c>
      <c r="AP10" s="212">
        <f t="shared" si="7"/>
        <v>108633381</v>
      </c>
    </row>
    <row r="11" spans="2:42" outlineLevel="1">
      <c r="B11" s="74" t="s">
        <v>21</v>
      </c>
      <c r="C11" s="75" t="str">
        <f t="shared" ref="C11:AP11" si="8">C102</f>
        <v>010418701100</v>
      </c>
      <c r="D11" s="75" t="str">
        <f t="shared" si="8"/>
        <v>Village of Colonie</v>
      </c>
      <c r="E11" s="75" t="str">
        <f t="shared" si="8"/>
        <v>Albany</v>
      </c>
      <c r="F11" s="75" t="str">
        <f t="shared" si="8"/>
        <v>05/31</v>
      </c>
      <c r="G11" s="76">
        <f t="shared" si="8"/>
        <v>7793</v>
      </c>
      <c r="H11" s="76">
        <f t="shared" si="8"/>
        <v>0</v>
      </c>
      <c r="I11" s="151">
        <f t="shared" si="8"/>
        <v>3.2</v>
      </c>
      <c r="J11" s="78">
        <f t="shared" si="8"/>
        <v>843702141</v>
      </c>
      <c r="K11" s="78">
        <f t="shared" si="8"/>
        <v>0</v>
      </c>
      <c r="L11" s="79">
        <f t="shared" si="8"/>
        <v>1189824</v>
      </c>
      <c r="M11" s="79">
        <f t="shared" si="8"/>
        <v>11305</v>
      </c>
      <c r="N11" s="79">
        <f t="shared" si="8"/>
        <v>2326038</v>
      </c>
      <c r="O11" s="79">
        <f t="shared" si="8"/>
        <v>126683</v>
      </c>
      <c r="P11" s="79">
        <f t="shared" si="8"/>
        <v>2827590</v>
      </c>
      <c r="Q11" s="79">
        <f t="shared" si="8"/>
        <v>0</v>
      </c>
      <c r="R11" s="79">
        <f t="shared" si="8"/>
        <v>57128</v>
      </c>
      <c r="S11" s="79">
        <f t="shared" si="8"/>
        <v>88573</v>
      </c>
      <c r="T11" s="80">
        <f t="shared" si="8"/>
        <v>6627141</v>
      </c>
      <c r="U11" s="79">
        <f t="shared" si="8"/>
        <v>187683</v>
      </c>
      <c r="V11" s="79">
        <f t="shared" si="8"/>
        <v>115892</v>
      </c>
      <c r="W11" s="80">
        <f t="shared" si="8"/>
        <v>6930716</v>
      </c>
      <c r="X11" s="79">
        <f t="shared" si="8"/>
        <v>0</v>
      </c>
      <c r="Y11" s="79">
        <f t="shared" si="8"/>
        <v>612360</v>
      </c>
      <c r="Z11" s="80">
        <f t="shared" si="8"/>
        <v>7543076</v>
      </c>
      <c r="AA11" s="79">
        <f t="shared" si="8"/>
        <v>708727</v>
      </c>
      <c r="AB11" s="79">
        <f t="shared" si="8"/>
        <v>0</v>
      </c>
      <c r="AC11" s="79">
        <f t="shared" si="8"/>
        <v>334935</v>
      </c>
      <c r="AD11" s="79">
        <f t="shared" si="8"/>
        <v>10583</v>
      </c>
      <c r="AE11" s="79">
        <f t="shared" si="8"/>
        <v>1320687</v>
      </c>
      <c r="AF11" s="79">
        <f t="shared" si="8"/>
        <v>0</v>
      </c>
      <c r="AG11" s="79">
        <f t="shared" si="8"/>
        <v>25994</v>
      </c>
      <c r="AH11" s="79">
        <f t="shared" si="8"/>
        <v>520847</v>
      </c>
      <c r="AI11" s="79">
        <f t="shared" si="8"/>
        <v>445775</v>
      </c>
      <c r="AJ11" s="79">
        <f t="shared" si="8"/>
        <v>1179195</v>
      </c>
      <c r="AK11" s="79">
        <f t="shared" si="8"/>
        <v>1301700</v>
      </c>
      <c r="AL11" s="79">
        <f t="shared" si="8"/>
        <v>718178</v>
      </c>
      <c r="AM11" s="79">
        <f t="shared" si="8"/>
        <v>0</v>
      </c>
      <c r="AN11" s="80">
        <f t="shared" si="8"/>
        <v>6566621</v>
      </c>
      <c r="AO11" s="79">
        <f t="shared" si="8"/>
        <v>612360</v>
      </c>
      <c r="AP11" s="212">
        <f t="shared" si="8"/>
        <v>7178981</v>
      </c>
    </row>
    <row r="12" spans="2:42" outlineLevel="1">
      <c r="B12" s="74" t="s">
        <v>22</v>
      </c>
      <c r="C12" s="75" t="str">
        <f t="shared" ref="C12:AP12" si="9">C103</f>
        <v>010418703040</v>
      </c>
      <c r="D12" s="75" t="str">
        <f t="shared" si="9"/>
        <v>Village of Menands</v>
      </c>
      <c r="E12" s="75" t="str">
        <f t="shared" si="9"/>
        <v>Albany</v>
      </c>
      <c r="F12" s="75" t="str">
        <f t="shared" si="9"/>
        <v>05/31</v>
      </c>
      <c r="G12" s="76">
        <f t="shared" si="9"/>
        <v>3990</v>
      </c>
      <c r="H12" s="76">
        <f t="shared" si="9"/>
        <v>0</v>
      </c>
      <c r="I12" s="151">
        <f t="shared" si="9"/>
        <v>3.1</v>
      </c>
      <c r="J12" s="78">
        <f t="shared" si="9"/>
        <v>464248478</v>
      </c>
      <c r="K12" s="77">
        <f t="shared" si="9"/>
        <v>325000</v>
      </c>
      <c r="L12" s="79">
        <f t="shared" si="9"/>
        <v>1793552</v>
      </c>
      <c r="M12" s="79">
        <f t="shared" si="9"/>
        <v>6677</v>
      </c>
      <c r="N12" s="79">
        <f t="shared" si="9"/>
        <v>1288251</v>
      </c>
      <c r="O12" s="79">
        <f t="shared" si="9"/>
        <v>81700</v>
      </c>
      <c r="P12" s="79">
        <f t="shared" si="9"/>
        <v>1307349</v>
      </c>
      <c r="Q12" s="79">
        <f t="shared" si="9"/>
        <v>181217</v>
      </c>
      <c r="R12" s="79">
        <f t="shared" si="9"/>
        <v>14943</v>
      </c>
      <c r="S12" s="79">
        <f t="shared" si="9"/>
        <v>314477</v>
      </c>
      <c r="T12" s="80">
        <f t="shared" si="9"/>
        <v>4988166</v>
      </c>
      <c r="U12" s="79">
        <f t="shared" si="9"/>
        <v>131927</v>
      </c>
      <c r="V12" s="79">
        <f t="shared" si="9"/>
        <v>25848</v>
      </c>
      <c r="W12" s="80">
        <f t="shared" si="9"/>
        <v>5145941</v>
      </c>
      <c r="X12" s="79">
        <f t="shared" si="9"/>
        <v>0</v>
      </c>
      <c r="Y12" s="79">
        <f t="shared" si="9"/>
        <v>0</v>
      </c>
      <c r="Z12" s="80">
        <f t="shared" si="9"/>
        <v>5145941</v>
      </c>
      <c r="AA12" s="79">
        <f t="shared" si="9"/>
        <v>630602</v>
      </c>
      <c r="AB12" s="79">
        <f t="shared" si="9"/>
        <v>0</v>
      </c>
      <c r="AC12" s="79">
        <f t="shared" si="9"/>
        <v>1176266</v>
      </c>
      <c r="AD12" s="79">
        <f t="shared" si="9"/>
        <v>0</v>
      </c>
      <c r="AE12" s="79">
        <f t="shared" si="9"/>
        <v>579255</v>
      </c>
      <c r="AF12" s="79">
        <f t="shared" si="9"/>
        <v>0</v>
      </c>
      <c r="AG12" s="79">
        <f t="shared" si="9"/>
        <v>4476</v>
      </c>
      <c r="AH12" s="79">
        <f t="shared" si="9"/>
        <v>71255</v>
      </c>
      <c r="AI12" s="79">
        <f t="shared" si="9"/>
        <v>10694</v>
      </c>
      <c r="AJ12" s="79">
        <f t="shared" si="9"/>
        <v>782294</v>
      </c>
      <c r="AK12" s="79">
        <f t="shared" si="9"/>
        <v>564448</v>
      </c>
      <c r="AL12" s="79">
        <f t="shared" si="9"/>
        <v>776927</v>
      </c>
      <c r="AM12" s="79">
        <f t="shared" si="9"/>
        <v>0</v>
      </c>
      <c r="AN12" s="80">
        <f t="shared" si="9"/>
        <v>4596217</v>
      </c>
      <c r="AO12" s="79">
        <f t="shared" si="9"/>
        <v>0</v>
      </c>
      <c r="AP12" s="212">
        <f t="shared" si="9"/>
        <v>4596217</v>
      </c>
    </row>
    <row r="13" spans="2:42" outlineLevel="1">
      <c r="B13" s="81" t="s">
        <v>106</v>
      </c>
      <c r="C13" s="41" t="str">
        <f t="shared" ref="C13:AP13" si="10">C104</f>
        <v>010334500000</v>
      </c>
      <c r="D13" s="41" t="str">
        <f t="shared" si="10"/>
        <v>Town of Green Island</v>
      </c>
      <c r="E13" s="41" t="str">
        <f t="shared" si="10"/>
        <v>Albany</v>
      </c>
      <c r="F13" s="41" t="str">
        <f t="shared" si="10"/>
        <v>12/31</v>
      </c>
      <c r="G13" s="54">
        <f t="shared" si="10"/>
        <v>2620</v>
      </c>
      <c r="H13" s="42">
        <f t="shared" si="10"/>
        <v>0</v>
      </c>
      <c r="I13" s="150">
        <f t="shared" si="10"/>
        <v>0.8</v>
      </c>
      <c r="J13" s="43">
        <f t="shared" si="10"/>
        <v>140974052</v>
      </c>
      <c r="K13" s="82">
        <f t="shared" si="10"/>
        <v>0</v>
      </c>
      <c r="L13" s="43">
        <f t="shared" si="10"/>
        <v>0</v>
      </c>
      <c r="M13" s="43">
        <f t="shared" si="10"/>
        <v>787</v>
      </c>
      <c r="N13" s="43">
        <f t="shared" si="10"/>
        <v>51217</v>
      </c>
      <c r="O13" s="43">
        <f t="shared" si="10"/>
        <v>0</v>
      </c>
      <c r="P13" s="43">
        <f t="shared" si="10"/>
        <v>3038</v>
      </c>
      <c r="Q13" s="43">
        <f t="shared" si="10"/>
        <v>0</v>
      </c>
      <c r="R13" s="43">
        <f t="shared" si="10"/>
        <v>454</v>
      </c>
      <c r="S13" s="43">
        <f t="shared" si="10"/>
        <v>143782</v>
      </c>
      <c r="T13" s="44">
        <f t="shared" si="10"/>
        <v>199278</v>
      </c>
      <c r="U13" s="43">
        <f t="shared" si="10"/>
        <v>45488</v>
      </c>
      <c r="V13" s="43">
        <f t="shared" si="10"/>
        <v>0</v>
      </c>
      <c r="W13" s="44">
        <f t="shared" si="10"/>
        <v>244766</v>
      </c>
      <c r="X13" s="43">
        <f t="shared" si="10"/>
        <v>0</v>
      </c>
      <c r="Y13" s="43">
        <f t="shared" si="10"/>
        <v>0</v>
      </c>
      <c r="Z13" s="44">
        <f t="shared" si="10"/>
        <v>244766</v>
      </c>
      <c r="AA13" s="43">
        <f t="shared" si="10"/>
        <v>285349</v>
      </c>
      <c r="AB13" s="43">
        <f t="shared" si="10"/>
        <v>0</v>
      </c>
      <c r="AC13" s="43">
        <f t="shared" si="10"/>
        <v>2000</v>
      </c>
      <c r="AD13" s="43">
        <f t="shared" si="10"/>
        <v>0</v>
      </c>
      <c r="AE13" s="43">
        <f t="shared" si="10"/>
        <v>0</v>
      </c>
      <c r="AF13" s="43">
        <f t="shared" si="10"/>
        <v>0</v>
      </c>
      <c r="AG13" s="43">
        <f t="shared" si="10"/>
        <v>0</v>
      </c>
      <c r="AH13" s="43">
        <f t="shared" si="10"/>
        <v>10000</v>
      </c>
      <c r="AI13" s="43">
        <f t="shared" si="10"/>
        <v>0</v>
      </c>
      <c r="AJ13" s="43">
        <f t="shared" si="10"/>
        <v>0</v>
      </c>
      <c r="AK13" s="43">
        <f t="shared" si="10"/>
        <v>0</v>
      </c>
      <c r="AL13" s="43">
        <f t="shared" si="10"/>
        <v>27644</v>
      </c>
      <c r="AM13" s="43">
        <f t="shared" si="10"/>
        <v>0</v>
      </c>
      <c r="AN13" s="44">
        <f t="shared" si="10"/>
        <v>324993</v>
      </c>
      <c r="AO13" s="43">
        <f t="shared" si="10"/>
        <v>0</v>
      </c>
      <c r="AP13" s="212">
        <f t="shared" si="10"/>
        <v>324993</v>
      </c>
    </row>
    <row r="14" spans="2:42" outlineLevel="1">
      <c r="B14" s="73" t="s">
        <v>106</v>
      </c>
      <c r="C14" s="75" t="str">
        <f t="shared" ref="C14:AP14" si="11">C105</f>
        <v>010434502040</v>
      </c>
      <c r="D14" s="75" t="str">
        <f t="shared" si="11"/>
        <v>Village of Green Island</v>
      </c>
      <c r="E14" s="75" t="str">
        <f t="shared" si="11"/>
        <v>Albany</v>
      </c>
      <c r="F14" s="75" t="str">
        <f t="shared" si="11"/>
        <v>05/31</v>
      </c>
      <c r="G14" s="76">
        <f t="shared" si="11"/>
        <v>2620</v>
      </c>
      <c r="H14" s="76">
        <f t="shared" si="11"/>
        <v>0</v>
      </c>
      <c r="I14" s="151">
        <f t="shared" si="11"/>
        <v>0.8</v>
      </c>
      <c r="J14" s="78">
        <f t="shared" si="11"/>
        <v>156917509</v>
      </c>
      <c r="K14" s="78">
        <f t="shared" si="11"/>
        <v>885000</v>
      </c>
      <c r="L14" s="79">
        <f t="shared" si="11"/>
        <v>1702672</v>
      </c>
      <c r="M14" s="79">
        <f t="shared" si="11"/>
        <v>399374</v>
      </c>
      <c r="N14" s="79">
        <f t="shared" si="11"/>
        <v>606525</v>
      </c>
      <c r="O14" s="79">
        <f t="shared" si="11"/>
        <v>42898</v>
      </c>
      <c r="P14" s="79">
        <f t="shared" si="11"/>
        <v>1122853</v>
      </c>
      <c r="Q14" s="79">
        <f t="shared" si="11"/>
        <v>414760</v>
      </c>
      <c r="R14" s="79">
        <f t="shared" si="11"/>
        <v>174977</v>
      </c>
      <c r="S14" s="79">
        <f t="shared" si="11"/>
        <v>100351</v>
      </c>
      <c r="T14" s="80">
        <f t="shared" si="11"/>
        <v>4564410</v>
      </c>
      <c r="U14" s="79">
        <f t="shared" si="11"/>
        <v>129815</v>
      </c>
      <c r="V14" s="79">
        <f t="shared" si="11"/>
        <v>381400</v>
      </c>
      <c r="W14" s="80">
        <f t="shared" si="11"/>
        <v>5075625</v>
      </c>
      <c r="X14" s="79">
        <f t="shared" si="11"/>
        <v>0</v>
      </c>
      <c r="Y14" s="79">
        <f t="shared" si="11"/>
        <v>0</v>
      </c>
      <c r="Z14" s="80">
        <f t="shared" si="11"/>
        <v>5075625</v>
      </c>
      <c r="AA14" s="79">
        <f t="shared" si="11"/>
        <v>557350</v>
      </c>
      <c r="AB14" s="79">
        <f t="shared" si="11"/>
        <v>0</v>
      </c>
      <c r="AC14" s="79">
        <f t="shared" si="11"/>
        <v>1120798</v>
      </c>
      <c r="AD14" s="79">
        <f t="shared" si="11"/>
        <v>0</v>
      </c>
      <c r="AE14" s="79">
        <f t="shared" si="11"/>
        <v>279140</v>
      </c>
      <c r="AF14" s="79">
        <f t="shared" si="11"/>
        <v>354625</v>
      </c>
      <c r="AG14" s="79">
        <f t="shared" si="11"/>
        <v>0</v>
      </c>
      <c r="AH14" s="79">
        <f t="shared" si="11"/>
        <v>133831</v>
      </c>
      <c r="AI14" s="79">
        <f t="shared" si="11"/>
        <v>0</v>
      </c>
      <c r="AJ14" s="79">
        <f t="shared" si="11"/>
        <v>333394</v>
      </c>
      <c r="AK14" s="79">
        <f t="shared" si="11"/>
        <v>804532</v>
      </c>
      <c r="AL14" s="79">
        <f t="shared" si="11"/>
        <v>674865</v>
      </c>
      <c r="AM14" s="79">
        <f t="shared" si="11"/>
        <v>419917</v>
      </c>
      <c r="AN14" s="80">
        <f t="shared" si="11"/>
        <v>4678452</v>
      </c>
      <c r="AO14" s="79">
        <f t="shared" si="11"/>
        <v>0</v>
      </c>
      <c r="AP14" s="212">
        <f t="shared" si="11"/>
        <v>4678452</v>
      </c>
    </row>
    <row r="15" spans="2:42" outlineLevel="1">
      <c r="B15" s="144" t="s">
        <v>428</v>
      </c>
      <c r="C15" s="145"/>
      <c r="D15" s="145" t="s">
        <v>106</v>
      </c>
      <c r="E15" s="145" t="str">
        <f>E14</f>
        <v>Albany</v>
      </c>
      <c r="F15" s="145"/>
      <c r="G15" s="146">
        <f>G14</f>
        <v>2620</v>
      </c>
      <c r="H15" s="145"/>
      <c r="I15" s="152">
        <f>I14</f>
        <v>0.8</v>
      </c>
      <c r="J15" s="147">
        <f>J14</f>
        <v>156917509</v>
      </c>
      <c r="K15" s="147">
        <f t="shared" ref="K15:AP15" si="12">K13+K14</f>
        <v>885000</v>
      </c>
      <c r="L15" s="147">
        <f t="shared" si="12"/>
        <v>1702672</v>
      </c>
      <c r="M15" s="147">
        <f t="shared" si="12"/>
        <v>400161</v>
      </c>
      <c r="N15" s="147">
        <f t="shared" si="12"/>
        <v>657742</v>
      </c>
      <c r="O15" s="147">
        <f t="shared" si="12"/>
        <v>42898</v>
      </c>
      <c r="P15" s="147">
        <f t="shared" si="12"/>
        <v>1125891</v>
      </c>
      <c r="Q15" s="147">
        <f t="shared" si="12"/>
        <v>414760</v>
      </c>
      <c r="R15" s="147">
        <f t="shared" si="12"/>
        <v>175431</v>
      </c>
      <c r="S15" s="147">
        <f t="shared" si="12"/>
        <v>244133</v>
      </c>
      <c r="T15" s="147">
        <f t="shared" si="12"/>
        <v>4763688</v>
      </c>
      <c r="U15" s="147">
        <f t="shared" si="12"/>
        <v>175303</v>
      </c>
      <c r="V15" s="147">
        <f t="shared" si="12"/>
        <v>381400</v>
      </c>
      <c r="W15" s="147">
        <f t="shared" si="12"/>
        <v>5320391</v>
      </c>
      <c r="X15" s="147">
        <f t="shared" si="12"/>
        <v>0</v>
      </c>
      <c r="Y15" s="147">
        <f t="shared" si="12"/>
        <v>0</v>
      </c>
      <c r="Z15" s="147">
        <f t="shared" si="12"/>
        <v>5320391</v>
      </c>
      <c r="AA15" s="147">
        <f t="shared" si="12"/>
        <v>842699</v>
      </c>
      <c r="AB15" s="147">
        <f t="shared" si="12"/>
        <v>0</v>
      </c>
      <c r="AC15" s="147">
        <f t="shared" si="12"/>
        <v>1122798</v>
      </c>
      <c r="AD15" s="147">
        <f t="shared" si="12"/>
        <v>0</v>
      </c>
      <c r="AE15" s="147">
        <f t="shared" si="12"/>
        <v>279140</v>
      </c>
      <c r="AF15" s="147">
        <f t="shared" si="12"/>
        <v>354625</v>
      </c>
      <c r="AG15" s="147">
        <f t="shared" si="12"/>
        <v>0</v>
      </c>
      <c r="AH15" s="147">
        <f t="shared" si="12"/>
        <v>143831</v>
      </c>
      <c r="AI15" s="147">
        <f t="shared" si="12"/>
        <v>0</v>
      </c>
      <c r="AJ15" s="147">
        <f t="shared" si="12"/>
        <v>333394</v>
      </c>
      <c r="AK15" s="147">
        <f t="shared" si="12"/>
        <v>804532</v>
      </c>
      <c r="AL15" s="147">
        <f t="shared" si="12"/>
        <v>702509</v>
      </c>
      <c r="AM15" s="147">
        <f t="shared" si="12"/>
        <v>419917</v>
      </c>
      <c r="AN15" s="147">
        <f t="shared" si="12"/>
        <v>5003445</v>
      </c>
      <c r="AO15" s="147">
        <f t="shared" si="12"/>
        <v>0</v>
      </c>
      <c r="AP15" s="221">
        <f t="shared" si="12"/>
        <v>5003445</v>
      </c>
    </row>
    <row r="16" spans="2:42" outlineLevel="1">
      <c r="B16" s="73" t="s">
        <v>23</v>
      </c>
      <c r="C16" s="41" t="str">
        <f t="shared" ref="C16:AP16" si="13">C107</f>
        <v>010335500000</v>
      </c>
      <c r="D16" s="41" t="str">
        <f t="shared" si="13"/>
        <v>Town of Guilderland</v>
      </c>
      <c r="E16" s="41" t="str">
        <f t="shared" si="13"/>
        <v>Albany</v>
      </c>
      <c r="F16" s="41" t="str">
        <f t="shared" si="13"/>
        <v>12/31</v>
      </c>
      <c r="G16" s="54">
        <f t="shared" si="13"/>
        <v>35303</v>
      </c>
      <c r="H16" s="42">
        <f t="shared" si="13"/>
        <v>0</v>
      </c>
      <c r="I16" s="150">
        <f t="shared" si="13"/>
        <v>57.9</v>
      </c>
      <c r="J16" s="43">
        <f t="shared" si="13"/>
        <v>3752152566</v>
      </c>
      <c r="K16" s="43">
        <f t="shared" si="13"/>
        <v>27917000</v>
      </c>
      <c r="L16" s="43">
        <f t="shared" si="13"/>
        <v>8268629</v>
      </c>
      <c r="M16" s="43">
        <f t="shared" si="13"/>
        <v>95679</v>
      </c>
      <c r="N16" s="43">
        <f t="shared" si="13"/>
        <v>9747640</v>
      </c>
      <c r="O16" s="43">
        <f t="shared" si="13"/>
        <v>519166</v>
      </c>
      <c r="P16" s="43">
        <f t="shared" si="13"/>
        <v>7240561</v>
      </c>
      <c r="Q16" s="43">
        <f t="shared" si="13"/>
        <v>164870</v>
      </c>
      <c r="R16" s="43">
        <f t="shared" si="13"/>
        <v>465505</v>
      </c>
      <c r="S16" s="43">
        <f t="shared" si="13"/>
        <v>950635</v>
      </c>
      <c r="T16" s="44">
        <f t="shared" si="13"/>
        <v>27452685</v>
      </c>
      <c r="U16" s="43">
        <f t="shared" si="13"/>
        <v>1624711</v>
      </c>
      <c r="V16" s="43">
        <f t="shared" si="13"/>
        <v>586027</v>
      </c>
      <c r="W16" s="44">
        <f t="shared" si="13"/>
        <v>29663422</v>
      </c>
      <c r="X16" s="43">
        <f t="shared" si="13"/>
        <v>0</v>
      </c>
      <c r="Y16" s="43">
        <f t="shared" si="13"/>
        <v>1233638</v>
      </c>
      <c r="Z16" s="44">
        <f t="shared" si="13"/>
        <v>30897060</v>
      </c>
      <c r="AA16" s="43">
        <f t="shared" si="13"/>
        <v>2592473</v>
      </c>
      <c r="AB16" s="43">
        <f t="shared" si="13"/>
        <v>0</v>
      </c>
      <c r="AC16" s="43">
        <f t="shared" si="13"/>
        <v>6347532</v>
      </c>
      <c r="AD16" s="43">
        <f t="shared" si="13"/>
        <v>342933</v>
      </c>
      <c r="AE16" s="43">
        <f t="shared" si="13"/>
        <v>5967413</v>
      </c>
      <c r="AF16" s="43">
        <f t="shared" si="13"/>
        <v>38627</v>
      </c>
      <c r="AG16" s="43">
        <f t="shared" si="13"/>
        <v>648865</v>
      </c>
      <c r="AH16" s="43">
        <f t="shared" si="13"/>
        <v>1668584</v>
      </c>
      <c r="AI16" s="43">
        <f t="shared" si="13"/>
        <v>284847</v>
      </c>
      <c r="AJ16" s="43">
        <f t="shared" si="13"/>
        <v>2633803</v>
      </c>
      <c r="AK16" s="43">
        <f t="shared" si="13"/>
        <v>3287643</v>
      </c>
      <c r="AL16" s="43">
        <f t="shared" si="13"/>
        <v>4063036</v>
      </c>
      <c r="AM16" s="43">
        <f t="shared" si="13"/>
        <v>3083298</v>
      </c>
      <c r="AN16" s="44">
        <f t="shared" si="13"/>
        <v>30959053</v>
      </c>
      <c r="AO16" s="43">
        <f t="shared" si="13"/>
        <v>1233638</v>
      </c>
      <c r="AP16" s="212">
        <f t="shared" si="13"/>
        <v>32192690</v>
      </c>
    </row>
    <row r="17" spans="2:42" outlineLevel="1">
      <c r="B17" s="74" t="s">
        <v>24</v>
      </c>
      <c r="C17" s="75" t="str">
        <f t="shared" ref="C17:AP17" si="14">C108</f>
        <v>010435500120</v>
      </c>
      <c r="D17" s="75" t="str">
        <f t="shared" si="14"/>
        <v>Village of Altamont</v>
      </c>
      <c r="E17" s="75" t="str">
        <f t="shared" si="14"/>
        <v>Albany</v>
      </c>
      <c r="F17" s="75" t="str">
        <f t="shared" si="14"/>
        <v>05/31</v>
      </c>
      <c r="G17" s="76">
        <f t="shared" si="14"/>
        <v>1720</v>
      </c>
      <c r="H17" s="76">
        <f t="shared" si="14"/>
        <v>0</v>
      </c>
      <c r="I17" s="151">
        <f t="shared" si="14"/>
        <v>1.2</v>
      </c>
      <c r="J17" s="78">
        <f t="shared" si="14"/>
        <v>126640029</v>
      </c>
      <c r="K17" s="78">
        <f t="shared" si="14"/>
        <v>1260000</v>
      </c>
      <c r="L17" s="79">
        <f t="shared" si="14"/>
        <v>272101</v>
      </c>
      <c r="M17" s="79">
        <f t="shared" si="14"/>
        <v>3135</v>
      </c>
      <c r="N17" s="79">
        <f t="shared" si="14"/>
        <v>533455</v>
      </c>
      <c r="O17" s="79">
        <f t="shared" si="14"/>
        <v>32127</v>
      </c>
      <c r="P17" s="79">
        <f t="shared" si="14"/>
        <v>744767</v>
      </c>
      <c r="Q17" s="79">
        <f t="shared" si="14"/>
        <v>97928</v>
      </c>
      <c r="R17" s="79">
        <f t="shared" si="14"/>
        <v>119626</v>
      </c>
      <c r="S17" s="79">
        <f t="shared" si="14"/>
        <v>54150</v>
      </c>
      <c r="T17" s="80">
        <f t="shared" si="14"/>
        <v>1857289</v>
      </c>
      <c r="U17" s="79">
        <f t="shared" si="14"/>
        <v>72482</v>
      </c>
      <c r="V17" s="79">
        <f t="shared" si="14"/>
        <v>10452</v>
      </c>
      <c r="W17" s="80">
        <f t="shared" si="14"/>
        <v>1940223</v>
      </c>
      <c r="X17" s="79">
        <f t="shared" si="14"/>
        <v>0</v>
      </c>
      <c r="Y17" s="79">
        <f t="shared" si="14"/>
        <v>0</v>
      </c>
      <c r="Z17" s="80">
        <f t="shared" si="14"/>
        <v>1940223</v>
      </c>
      <c r="AA17" s="79">
        <f t="shared" si="14"/>
        <v>267391</v>
      </c>
      <c r="AB17" s="79">
        <f t="shared" si="14"/>
        <v>0</v>
      </c>
      <c r="AC17" s="79">
        <f t="shared" si="14"/>
        <v>417249</v>
      </c>
      <c r="AD17" s="79">
        <f t="shared" si="14"/>
        <v>0</v>
      </c>
      <c r="AE17" s="79">
        <f t="shared" si="14"/>
        <v>232923</v>
      </c>
      <c r="AF17" s="79">
        <f t="shared" si="14"/>
        <v>0</v>
      </c>
      <c r="AG17" s="79">
        <f t="shared" si="14"/>
        <v>0</v>
      </c>
      <c r="AH17" s="79">
        <f t="shared" si="14"/>
        <v>218339</v>
      </c>
      <c r="AI17" s="79">
        <f t="shared" si="14"/>
        <v>6468</v>
      </c>
      <c r="AJ17" s="79">
        <f t="shared" si="14"/>
        <v>193411</v>
      </c>
      <c r="AK17" s="79">
        <f t="shared" si="14"/>
        <v>315730</v>
      </c>
      <c r="AL17" s="79">
        <f t="shared" si="14"/>
        <v>161891</v>
      </c>
      <c r="AM17" s="79">
        <f t="shared" si="14"/>
        <v>106656</v>
      </c>
      <c r="AN17" s="80">
        <f t="shared" si="14"/>
        <v>1920058</v>
      </c>
      <c r="AO17" s="79">
        <f t="shared" si="14"/>
        <v>0</v>
      </c>
      <c r="AP17" s="212">
        <f t="shared" si="14"/>
        <v>1920058</v>
      </c>
    </row>
    <row r="18" spans="2:42" outlineLevel="1">
      <c r="B18" s="73" t="s">
        <v>25</v>
      </c>
      <c r="C18" s="41" t="str">
        <f t="shared" ref="C18:AP18" si="15">C109</f>
        <v>010344300000</v>
      </c>
      <c r="D18" s="41" t="str">
        <f t="shared" si="15"/>
        <v>Town of Knox</v>
      </c>
      <c r="E18" s="41" t="str">
        <f t="shared" si="15"/>
        <v>Albany</v>
      </c>
      <c r="F18" s="41" t="str">
        <f t="shared" si="15"/>
        <v>12/31</v>
      </c>
      <c r="G18" s="54">
        <f t="shared" si="15"/>
        <v>2692</v>
      </c>
      <c r="H18" s="42">
        <f t="shared" si="15"/>
        <v>0</v>
      </c>
      <c r="I18" s="150">
        <f t="shared" si="15"/>
        <v>41.8</v>
      </c>
      <c r="J18" s="43">
        <f t="shared" si="15"/>
        <v>265450406</v>
      </c>
      <c r="K18" s="82">
        <f t="shared" si="15"/>
        <v>1139981</v>
      </c>
      <c r="L18" s="43">
        <f t="shared" si="15"/>
        <v>241958</v>
      </c>
      <c r="M18" s="43">
        <f t="shared" si="15"/>
        <v>2949</v>
      </c>
      <c r="N18" s="43">
        <f t="shared" si="15"/>
        <v>798626</v>
      </c>
      <c r="O18" s="43">
        <f t="shared" si="15"/>
        <v>30657</v>
      </c>
      <c r="P18" s="43">
        <f t="shared" si="15"/>
        <v>6583</v>
      </c>
      <c r="Q18" s="43">
        <f t="shared" si="15"/>
        <v>0</v>
      </c>
      <c r="R18" s="43">
        <f t="shared" si="15"/>
        <v>40595</v>
      </c>
      <c r="S18" s="43">
        <f t="shared" si="15"/>
        <v>23340</v>
      </c>
      <c r="T18" s="44">
        <f t="shared" si="15"/>
        <v>1144707</v>
      </c>
      <c r="U18" s="43">
        <f t="shared" si="15"/>
        <v>115187</v>
      </c>
      <c r="V18" s="43">
        <f t="shared" si="15"/>
        <v>0</v>
      </c>
      <c r="W18" s="44">
        <f t="shared" si="15"/>
        <v>1259894</v>
      </c>
      <c r="X18" s="43">
        <f t="shared" si="15"/>
        <v>80000</v>
      </c>
      <c r="Y18" s="43">
        <f t="shared" si="15"/>
        <v>1000</v>
      </c>
      <c r="Z18" s="44">
        <f t="shared" si="15"/>
        <v>1340894</v>
      </c>
      <c r="AA18" s="43">
        <f t="shared" si="15"/>
        <v>1162541</v>
      </c>
      <c r="AB18" s="43">
        <f t="shared" si="15"/>
        <v>0</v>
      </c>
      <c r="AC18" s="43">
        <f t="shared" si="15"/>
        <v>102493</v>
      </c>
      <c r="AD18" s="43">
        <f t="shared" si="15"/>
        <v>1232</v>
      </c>
      <c r="AE18" s="43">
        <f t="shared" si="15"/>
        <v>557833</v>
      </c>
      <c r="AF18" s="43">
        <f t="shared" si="15"/>
        <v>0</v>
      </c>
      <c r="AG18" s="43">
        <f t="shared" si="15"/>
        <v>0</v>
      </c>
      <c r="AH18" s="43">
        <f t="shared" si="15"/>
        <v>20361</v>
      </c>
      <c r="AI18" s="43">
        <f t="shared" si="15"/>
        <v>1500</v>
      </c>
      <c r="AJ18" s="43">
        <f t="shared" si="15"/>
        <v>0</v>
      </c>
      <c r="AK18" s="43">
        <f t="shared" si="15"/>
        <v>95485</v>
      </c>
      <c r="AL18" s="43">
        <f t="shared" si="15"/>
        <v>178556</v>
      </c>
      <c r="AM18" s="43">
        <f t="shared" si="15"/>
        <v>110353</v>
      </c>
      <c r="AN18" s="44">
        <f t="shared" si="15"/>
        <v>2230354</v>
      </c>
      <c r="AO18" s="43">
        <f t="shared" si="15"/>
        <v>1000</v>
      </c>
      <c r="AP18" s="212">
        <f t="shared" si="15"/>
        <v>2231354</v>
      </c>
    </row>
    <row r="19" spans="2:42" outlineLevel="1">
      <c r="B19" s="73" t="s">
        <v>26</v>
      </c>
      <c r="C19" s="41" t="str">
        <f t="shared" ref="C19:AP19" si="16">C110</f>
        <v>010358100000</v>
      </c>
      <c r="D19" s="41" t="str">
        <f t="shared" si="16"/>
        <v>Town of New Scotland</v>
      </c>
      <c r="E19" s="41" t="str">
        <f t="shared" si="16"/>
        <v>Albany</v>
      </c>
      <c r="F19" s="41" t="str">
        <f t="shared" si="16"/>
        <v>12/31</v>
      </c>
      <c r="G19" s="54">
        <f t="shared" si="16"/>
        <v>8648</v>
      </c>
      <c r="H19" s="42">
        <f t="shared" si="16"/>
        <v>0</v>
      </c>
      <c r="I19" s="150">
        <f t="shared" si="16"/>
        <v>57.5</v>
      </c>
      <c r="J19" s="43">
        <f t="shared" si="16"/>
        <v>972484595</v>
      </c>
      <c r="K19" s="43">
        <f t="shared" si="16"/>
        <v>2125914</v>
      </c>
      <c r="L19" s="43">
        <f t="shared" si="16"/>
        <v>2306917</v>
      </c>
      <c r="M19" s="43">
        <f t="shared" si="16"/>
        <v>7397</v>
      </c>
      <c r="N19" s="43">
        <f t="shared" si="16"/>
        <v>1765304</v>
      </c>
      <c r="O19" s="43">
        <f t="shared" si="16"/>
        <v>33096</v>
      </c>
      <c r="P19" s="43">
        <f t="shared" si="16"/>
        <v>410890</v>
      </c>
      <c r="Q19" s="43">
        <f t="shared" si="16"/>
        <v>0</v>
      </c>
      <c r="R19" s="43">
        <f t="shared" si="16"/>
        <v>22178</v>
      </c>
      <c r="S19" s="43">
        <f t="shared" si="16"/>
        <v>262644</v>
      </c>
      <c r="T19" s="44">
        <f t="shared" si="16"/>
        <v>4808426</v>
      </c>
      <c r="U19" s="43">
        <f t="shared" si="16"/>
        <v>403825</v>
      </c>
      <c r="V19" s="43">
        <f t="shared" si="16"/>
        <v>126169</v>
      </c>
      <c r="W19" s="44">
        <f t="shared" si="16"/>
        <v>5338420</v>
      </c>
      <c r="X19" s="43">
        <f t="shared" si="16"/>
        <v>48800</v>
      </c>
      <c r="Y19" s="43">
        <f t="shared" si="16"/>
        <v>489</v>
      </c>
      <c r="Z19" s="44">
        <f t="shared" si="16"/>
        <v>5387709</v>
      </c>
      <c r="AA19" s="43">
        <f t="shared" si="16"/>
        <v>783786</v>
      </c>
      <c r="AB19" s="43">
        <f t="shared" si="16"/>
        <v>0</v>
      </c>
      <c r="AC19" s="43">
        <f t="shared" si="16"/>
        <v>985069</v>
      </c>
      <c r="AD19" s="43">
        <f t="shared" si="16"/>
        <v>1428</v>
      </c>
      <c r="AE19" s="43">
        <f t="shared" si="16"/>
        <v>1829789</v>
      </c>
      <c r="AF19" s="43">
        <f t="shared" si="16"/>
        <v>0</v>
      </c>
      <c r="AG19" s="43">
        <f t="shared" si="16"/>
        <v>0</v>
      </c>
      <c r="AH19" s="43">
        <f t="shared" si="16"/>
        <v>152813</v>
      </c>
      <c r="AI19" s="43">
        <f t="shared" si="16"/>
        <v>101221</v>
      </c>
      <c r="AJ19" s="43">
        <f t="shared" si="16"/>
        <v>293285</v>
      </c>
      <c r="AK19" s="43">
        <f t="shared" si="16"/>
        <v>615190</v>
      </c>
      <c r="AL19" s="43">
        <f t="shared" si="16"/>
        <v>659163</v>
      </c>
      <c r="AM19" s="43">
        <f t="shared" si="16"/>
        <v>239034</v>
      </c>
      <c r="AN19" s="44">
        <f t="shared" si="16"/>
        <v>5660779</v>
      </c>
      <c r="AO19" s="43">
        <f t="shared" si="16"/>
        <v>489</v>
      </c>
      <c r="AP19" s="212">
        <f t="shared" si="16"/>
        <v>5661267</v>
      </c>
    </row>
    <row r="20" spans="2:42" outlineLevel="1">
      <c r="B20" s="74" t="s">
        <v>109</v>
      </c>
      <c r="C20" s="75" t="str">
        <f t="shared" ref="C20:AP20" si="17">C111</f>
        <v>010458105090</v>
      </c>
      <c r="D20" s="75" t="str">
        <f t="shared" si="17"/>
        <v>Village of Voorheesville</v>
      </c>
      <c r="E20" s="75" t="str">
        <f t="shared" si="17"/>
        <v>Albany</v>
      </c>
      <c r="F20" s="75" t="str">
        <f t="shared" si="17"/>
        <v>05/31</v>
      </c>
      <c r="G20" s="76">
        <f t="shared" si="17"/>
        <v>2789</v>
      </c>
      <c r="H20" s="76">
        <f t="shared" si="17"/>
        <v>0</v>
      </c>
      <c r="I20" s="151">
        <f t="shared" si="17"/>
        <v>2.1</v>
      </c>
      <c r="J20" s="78">
        <f t="shared" si="17"/>
        <v>238009756</v>
      </c>
      <c r="K20" s="78">
        <f t="shared" si="17"/>
        <v>3735000</v>
      </c>
      <c r="L20" s="79">
        <f t="shared" si="17"/>
        <v>259531</v>
      </c>
      <c r="M20" s="79">
        <f t="shared" si="17"/>
        <v>1156</v>
      </c>
      <c r="N20" s="79">
        <f t="shared" si="17"/>
        <v>855366</v>
      </c>
      <c r="O20" s="79">
        <f t="shared" si="17"/>
        <v>53546</v>
      </c>
      <c r="P20" s="79">
        <f t="shared" si="17"/>
        <v>583967</v>
      </c>
      <c r="Q20" s="79">
        <f t="shared" si="17"/>
        <v>0</v>
      </c>
      <c r="R20" s="79">
        <f t="shared" si="17"/>
        <v>22602</v>
      </c>
      <c r="S20" s="79">
        <f t="shared" si="17"/>
        <v>24052</v>
      </c>
      <c r="T20" s="80">
        <f t="shared" si="17"/>
        <v>1800220</v>
      </c>
      <c r="U20" s="79">
        <f t="shared" si="17"/>
        <v>104494</v>
      </c>
      <c r="V20" s="79">
        <f t="shared" si="17"/>
        <v>2550</v>
      </c>
      <c r="W20" s="80">
        <f t="shared" si="17"/>
        <v>1907264</v>
      </c>
      <c r="X20" s="79">
        <f t="shared" si="17"/>
        <v>0</v>
      </c>
      <c r="Y20" s="79">
        <f t="shared" si="17"/>
        <v>0</v>
      </c>
      <c r="Z20" s="80">
        <f t="shared" si="17"/>
        <v>1907264</v>
      </c>
      <c r="AA20" s="79">
        <f t="shared" si="17"/>
        <v>303841</v>
      </c>
      <c r="AB20" s="79">
        <f t="shared" si="17"/>
        <v>0</v>
      </c>
      <c r="AC20" s="79">
        <f t="shared" si="17"/>
        <v>70442</v>
      </c>
      <c r="AD20" s="79">
        <f t="shared" si="17"/>
        <v>750</v>
      </c>
      <c r="AE20" s="79">
        <f t="shared" si="17"/>
        <v>424202</v>
      </c>
      <c r="AF20" s="79">
        <f t="shared" si="17"/>
        <v>0</v>
      </c>
      <c r="AG20" s="79">
        <f t="shared" si="17"/>
        <v>0</v>
      </c>
      <c r="AH20" s="79">
        <f t="shared" si="17"/>
        <v>21567</v>
      </c>
      <c r="AI20" s="79">
        <f t="shared" si="17"/>
        <v>1073</v>
      </c>
      <c r="AJ20" s="79">
        <f t="shared" si="17"/>
        <v>153762</v>
      </c>
      <c r="AK20" s="79">
        <f t="shared" si="17"/>
        <v>231068</v>
      </c>
      <c r="AL20" s="79">
        <f t="shared" si="17"/>
        <v>200593</v>
      </c>
      <c r="AM20" s="79">
        <f t="shared" si="17"/>
        <v>266005</v>
      </c>
      <c r="AN20" s="80">
        <f t="shared" si="17"/>
        <v>1673303</v>
      </c>
      <c r="AO20" s="79">
        <f t="shared" si="17"/>
        <v>0</v>
      </c>
      <c r="AP20" s="212">
        <f t="shared" si="17"/>
        <v>1673303</v>
      </c>
    </row>
    <row r="21" spans="2:42" outlineLevel="1">
      <c r="B21" s="73" t="s">
        <v>27</v>
      </c>
      <c r="C21" s="41" t="str">
        <f t="shared" ref="C21:AP21" si="18">C112</f>
        <v>010370600000</v>
      </c>
      <c r="D21" s="41" t="str">
        <f t="shared" si="18"/>
        <v>Town of Rensselaerville</v>
      </c>
      <c r="E21" s="41" t="str">
        <f t="shared" si="18"/>
        <v>Albany</v>
      </c>
      <c r="F21" s="41" t="str">
        <f t="shared" si="18"/>
        <v>12/31</v>
      </c>
      <c r="G21" s="54">
        <f t="shared" si="18"/>
        <v>1843</v>
      </c>
      <c r="H21" s="42">
        <f t="shared" si="18"/>
        <v>0</v>
      </c>
      <c r="I21" s="150">
        <f t="shared" si="18"/>
        <v>61.5</v>
      </c>
      <c r="J21" s="43">
        <f t="shared" si="18"/>
        <v>260837670</v>
      </c>
      <c r="K21" s="43">
        <f t="shared" si="18"/>
        <v>810241</v>
      </c>
      <c r="L21" s="43">
        <f t="shared" si="18"/>
        <v>1194526</v>
      </c>
      <c r="M21" s="43">
        <f t="shared" si="18"/>
        <v>5133</v>
      </c>
      <c r="N21" s="43">
        <f t="shared" si="18"/>
        <v>501520</v>
      </c>
      <c r="O21" s="43">
        <f t="shared" si="18"/>
        <v>2890</v>
      </c>
      <c r="P21" s="43">
        <f t="shared" si="18"/>
        <v>115047</v>
      </c>
      <c r="Q21" s="43">
        <f t="shared" si="18"/>
        <v>0</v>
      </c>
      <c r="R21" s="43">
        <f t="shared" si="18"/>
        <v>14190</v>
      </c>
      <c r="S21" s="43">
        <f t="shared" si="18"/>
        <v>23667</v>
      </c>
      <c r="T21" s="44">
        <f t="shared" si="18"/>
        <v>1856973</v>
      </c>
      <c r="U21" s="43">
        <f t="shared" si="18"/>
        <v>169482</v>
      </c>
      <c r="V21" s="43">
        <f t="shared" si="18"/>
        <v>0</v>
      </c>
      <c r="W21" s="44">
        <f t="shared" si="18"/>
        <v>2026455</v>
      </c>
      <c r="X21" s="43">
        <f t="shared" si="18"/>
        <v>16800</v>
      </c>
      <c r="Y21" s="43">
        <f t="shared" si="18"/>
        <v>18478</v>
      </c>
      <c r="Z21" s="44">
        <f t="shared" si="18"/>
        <v>2061733</v>
      </c>
      <c r="AA21" s="43">
        <f t="shared" si="18"/>
        <v>329075</v>
      </c>
      <c r="AB21" s="43">
        <f t="shared" si="18"/>
        <v>0</v>
      </c>
      <c r="AC21" s="43">
        <f t="shared" si="18"/>
        <v>235702</v>
      </c>
      <c r="AD21" s="43">
        <f t="shared" si="18"/>
        <v>40459</v>
      </c>
      <c r="AE21" s="43">
        <f t="shared" si="18"/>
        <v>1063367</v>
      </c>
      <c r="AF21" s="43">
        <f t="shared" si="18"/>
        <v>0</v>
      </c>
      <c r="AG21" s="43">
        <f t="shared" si="18"/>
        <v>0</v>
      </c>
      <c r="AH21" s="43">
        <f t="shared" si="18"/>
        <v>76307</v>
      </c>
      <c r="AI21" s="43">
        <f t="shared" si="18"/>
        <v>7900</v>
      </c>
      <c r="AJ21" s="43">
        <f t="shared" si="18"/>
        <v>23241</v>
      </c>
      <c r="AK21" s="43">
        <f t="shared" si="18"/>
        <v>91619</v>
      </c>
      <c r="AL21" s="43">
        <f t="shared" si="18"/>
        <v>332364</v>
      </c>
      <c r="AM21" s="43">
        <f t="shared" si="18"/>
        <v>47630</v>
      </c>
      <c r="AN21" s="44">
        <f t="shared" si="18"/>
        <v>2247664</v>
      </c>
      <c r="AO21" s="43">
        <f t="shared" si="18"/>
        <v>18478</v>
      </c>
      <c r="AP21" s="212">
        <f t="shared" si="18"/>
        <v>2266142</v>
      </c>
    </row>
    <row r="22" spans="2:42" outlineLevel="1">
      <c r="B22" s="72" t="s">
        <v>28</v>
      </c>
      <c r="C22" s="41" t="str">
        <f t="shared" ref="C22:AP22" si="19">C113</f>
        <v>010260000000</v>
      </c>
      <c r="D22" s="41" t="str">
        <f t="shared" si="19"/>
        <v>City of Watervliet</v>
      </c>
      <c r="E22" s="41" t="str">
        <f t="shared" si="19"/>
        <v>Albany</v>
      </c>
      <c r="F22" s="41" t="str">
        <f t="shared" si="19"/>
        <v>12/31</v>
      </c>
      <c r="G22" s="54">
        <f t="shared" si="19"/>
        <v>10254</v>
      </c>
      <c r="H22" s="42">
        <f t="shared" si="19"/>
        <v>0</v>
      </c>
      <c r="I22" s="150">
        <f t="shared" si="19"/>
        <v>1.4</v>
      </c>
      <c r="J22" s="43">
        <f t="shared" si="19"/>
        <v>389563501</v>
      </c>
      <c r="K22" s="43">
        <f t="shared" si="19"/>
        <v>7199463</v>
      </c>
      <c r="L22" s="43">
        <f t="shared" si="19"/>
        <v>3824057</v>
      </c>
      <c r="M22" s="43">
        <f t="shared" si="19"/>
        <v>146256</v>
      </c>
      <c r="N22" s="43">
        <f t="shared" si="19"/>
        <v>3241101</v>
      </c>
      <c r="O22" s="43">
        <f t="shared" si="19"/>
        <v>162368</v>
      </c>
      <c r="P22" s="43">
        <f t="shared" si="19"/>
        <v>4552059</v>
      </c>
      <c r="Q22" s="43">
        <f t="shared" si="19"/>
        <v>331778</v>
      </c>
      <c r="R22" s="43">
        <f t="shared" si="19"/>
        <v>8997</v>
      </c>
      <c r="S22" s="43">
        <f t="shared" si="19"/>
        <v>203285</v>
      </c>
      <c r="T22" s="44">
        <f t="shared" si="19"/>
        <v>12469901</v>
      </c>
      <c r="U22" s="43">
        <f t="shared" si="19"/>
        <v>6434433</v>
      </c>
      <c r="V22" s="43">
        <f t="shared" si="19"/>
        <v>246864</v>
      </c>
      <c r="W22" s="44">
        <f t="shared" si="19"/>
        <v>19151198</v>
      </c>
      <c r="X22" s="43">
        <f t="shared" si="19"/>
        <v>69500</v>
      </c>
      <c r="Y22" s="43">
        <f t="shared" si="19"/>
        <v>1147128</v>
      </c>
      <c r="Z22" s="44">
        <f t="shared" si="19"/>
        <v>20367826</v>
      </c>
      <c r="AA22" s="43">
        <f t="shared" si="19"/>
        <v>1344622</v>
      </c>
      <c r="AB22" s="43">
        <f t="shared" si="19"/>
        <v>0</v>
      </c>
      <c r="AC22" s="43">
        <f t="shared" si="19"/>
        <v>4556418</v>
      </c>
      <c r="AD22" s="43">
        <f t="shared" si="19"/>
        <v>32634</v>
      </c>
      <c r="AE22" s="43">
        <f t="shared" si="19"/>
        <v>5649324</v>
      </c>
      <c r="AF22" s="43">
        <f t="shared" si="19"/>
        <v>0</v>
      </c>
      <c r="AG22" s="43">
        <f t="shared" si="19"/>
        <v>599105</v>
      </c>
      <c r="AH22" s="43">
        <f t="shared" si="19"/>
        <v>262835</v>
      </c>
      <c r="AI22" s="43">
        <f t="shared" si="19"/>
        <v>27453</v>
      </c>
      <c r="AJ22" s="43">
        <f t="shared" si="19"/>
        <v>1760396</v>
      </c>
      <c r="AK22" s="43">
        <f t="shared" si="19"/>
        <v>1084699</v>
      </c>
      <c r="AL22" s="43">
        <f t="shared" si="19"/>
        <v>3134921</v>
      </c>
      <c r="AM22" s="43">
        <f t="shared" si="19"/>
        <v>932037</v>
      </c>
      <c r="AN22" s="44">
        <f t="shared" si="19"/>
        <v>19384444</v>
      </c>
      <c r="AO22" s="43">
        <f t="shared" si="19"/>
        <v>1147128</v>
      </c>
      <c r="AP22" s="212">
        <f t="shared" si="19"/>
        <v>20531572</v>
      </c>
    </row>
    <row r="23" spans="2:42" outlineLevel="1">
      <c r="B23" s="84" t="s">
        <v>29</v>
      </c>
      <c r="C23" s="46" t="str">
        <f t="shared" ref="C23:AP23" si="20">C114</f>
        <v>010389000000</v>
      </c>
      <c r="D23" s="46" t="str">
        <f t="shared" si="20"/>
        <v>Town of Westerlo</v>
      </c>
      <c r="E23" s="46" t="str">
        <f t="shared" si="20"/>
        <v>Albany</v>
      </c>
      <c r="F23" s="46" t="str">
        <f t="shared" si="20"/>
        <v>12/31</v>
      </c>
      <c r="G23" s="53">
        <f t="shared" si="20"/>
        <v>3361</v>
      </c>
      <c r="H23" s="47">
        <f t="shared" si="20"/>
        <v>0</v>
      </c>
      <c r="I23" s="153">
        <f t="shared" si="20"/>
        <v>57.8</v>
      </c>
      <c r="J23" s="48">
        <f t="shared" si="20"/>
        <v>334238875</v>
      </c>
      <c r="K23" s="48">
        <f t="shared" si="20"/>
        <v>1180000</v>
      </c>
      <c r="L23" s="48">
        <f t="shared" si="20"/>
        <v>994007</v>
      </c>
      <c r="M23" s="48">
        <f t="shared" si="20"/>
        <v>4604</v>
      </c>
      <c r="N23" s="48">
        <f t="shared" si="20"/>
        <v>1045726</v>
      </c>
      <c r="O23" s="48">
        <f t="shared" si="20"/>
        <v>8895</v>
      </c>
      <c r="P23" s="48">
        <f t="shared" si="20"/>
        <v>104633</v>
      </c>
      <c r="Q23" s="48">
        <f t="shared" si="20"/>
        <v>0</v>
      </c>
      <c r="R23" s="48">
        <f t="shared" si="20"/>
        <v>13773</v>
      </c>
      <c r="S23" s="48">
        <f t="shared" si="20"/>
        <v>25300</v>
      </c>
      <c r="T23" s="49">
        <f t="shared" si="20"/>
        <v>2196938</v>
      </c>
      <c r="U23" s="48">
        <f t="shared" si="20"/>
        <v>234381</v>
      </c>
      <c r="V23" s="48">
        <f t="shared" si="20"/>
        <v>0</v>
      </c>
      <c r="W23" s="49">
        <f t="shared" si="20"/>
        <v>2431319</v>
      </c>
      <c r="X23" s="48">
        <f t="shared" si="20"/>
        <v>0</v>
      </c>
      <c r="Y23" s="48">
        <f t="shared" si="20"/>
        <v>4785</v>
      </c>
      <c r="Z23" s="49">
        <f t="shared" si="20"/>
        <v>2436104</v>
      </c>
      <c r="AA23" s="48">
        <f t="shared" si="20"/>
        <v>622015</v>
      </c>
      <c r="AB23" s="48">
        <f t="shared" si="20"/>
        <v>0</v>
      </c>
      <c r="AC23" s="48">
        <f t="shared" si="20"/>
        <v>285304</v>
      </c>
      <c r="AD23" s="48">
        <f t="shared" si="20"/>
        <v>0</v>
      </c>
      <c r="AE23" s="48">
        <f t="shared" si="20"/>
        <v>778664</v>
      </c>
      <c r="AF23" s="48">
        <f t="shared" si="20"/>
        <v>0</v>
      </c>
      <c r="AG23" s="48">
        <f t="shared" si="20"/>
        <v>0</v>
      </c>
      <c r="AH23" s="48">
        <f t="shared" si="20"/>
        <v>229882</v>
      </c>
      <c r="AI23" s="48">
        <f t="shared" si="20"/>
        <v>0</v>
      </c>
      <c r="AJ23" s="48">
        <f t="shared" si="20"/>
        <v>55625</v>
      </c>
      <c r="AK23" s="48">
        <f t="shared" si="20"/>
        <v>176303</v>
      </c>
      <c r="AL23" s="48">
        <f t="shared" si="20"/>
        <v>374927</v>
      </c>
      <c r="AM23" s="48">
        <f t="shared" si="20"/>
        <v>101716</v>
      </c>
      <c r="AN23" s="49">
        <f t="shared" si="20"/>
        <v>2624436</v>
      </c>
      <c r="AO23" s="48">
        <f t="shared" si="20"/>
        <v>4785</v>
      </c>
      <c r="AP23" s="218">
        <f t="shared" si="20"/>
        <v>2629221</v>
      </c>
    </row>
    <row r="24" spans="2:42">
      <c r="B24" s="67" t="s">
        <v>30</v>
      </c>
      <c r="C24" s="45" t="str">
        <f t="shared" ref="C24:AP24" si="21">C115</f>
        <v>380100000000</v>
      </c>
      <c r="D24" s="45" t="str">
        <f t="shared" si="21"/>
        <v>County of Rensselaer</v>
      </c>
      <c r="E24" s="45" t="str">
        <f t="shared" si="21"/>
        <v>Rensselaer</v>
      </c>
      <c r="F24" s="45" t="str">
        <f t="shared" si="21"/>
        <v>12/31</v>
      </c>
      <c r="G24" s="68">
        <f t="shared" si="21"/>
        <v>159429</v>
      </c>
      <c r="H24" s="69">
        <f t="shared" si="21"/>
        <v>0</v>
      </c>
      <c r="I24" s="149">
        <f t="shared" si="21"/>
        <v>652.4</v>
      </c>
      <c r="J24" s="70">
        <f t="shared" si="21"/>
        <v>10505904197</v>
      </c>
      <c r="K24" s="70">
        <f t="shared" si="21"/>
        <v>172578257</v>
      </c>
      <c r="L24" s="70">
        <f t="shared" si="21"/>
        <v>54954180</v>
      </c>
      <c r="M24" s="70">
        <f t="shared" si="21"/>
        <v>5126992</v>
      </c>
      <c r="N24" s="70">
        <f t="shared" si="21"/>
        <v>69300351</v>
      </c>
      <c r="O24" s="70">
        <f t="shared" si="21"/>
        <v>2142969</v>
      </c>
      <c r="P24" s="70">
        <f t="shared" si="21"/>
        <v>56268683</v>
      </c>
      <c r="Q24" s="70">
        <f t="shared" si="21"/>
        <v>18250491</v>
      </c>
      <c r="R24" s="70">
        <f t="shared" si="21"/>
        <v>2510295</v>
      </c>
      <c r="S24" s="70">
        <f t="shared" si="21"/>
        <v>22984755</v>
      </c>
      <c r="T24" s="71">
        <f t="shared" si="21"/>
        <v>231538716</v>
      </c>
      <c r="U24" s="70">
        <f t="shared" si="21"/>
        <v>45932941</v>
      </c>
      <c r="V24" s="70">
        <f t="shared" si="21"/>
        <v>27210705</v>
      </c>
      <c r="W24" s="71">
        <f t="shared" si="21"/>
        <v>304682362</v>
      </c>
      <c r="X24" s="70">
        <f t="shared" si="21"/>
        <v>13510618</v>
      </c>
      <c r="Y24" s="70">
        <f t="shared" si="21"/>
        <v>2873269</v>
      </c>
      <c r="Z24" s="71">
        <f t="shared" si="21"/>
        <v>321066250</v>
      </c>
      <c r="AA24" s="70">
        <f t="shared" si="21"/>
        <v>46614760</v>
      </c>
      <c r="AB24" s="70">
        <f t="shared" si="21"/>
        <v>27965128</v>
      </c>
      <c r="AC24" s="70">
        <f t="shared" si="21"/>
        <v>29261288</v>
      </c>
      <c r="AD24" s="70">
        <f t="shared" si="21"/>
        <v>44221883</v>
      </c>
      <c r="AE24" s="70">
        <f t="shared" si="21"/>
        <v>9468366</v>
      </c>
      <c r="AF24" s="70">
        <f t="shared" si="21"/>
        <v>83962914</v>
      </c>
      <c r="AG24" s="70">
        <f t="shared" si="21"/>
        <v>889366</v>
      </c>
      <c r="AH24" s="70">
        <f t="shared" si="21"/>
        <v>427844</v>
      </c>
      <c r="AI24" s="70">
        <f t="shared" si="21"/>
        <v>3315388</v>
      </c>
      <c r="AJ24" s="70">
        <f t="shared" si="21"/>
        <v>0</v>
      </c>
      <c r="AK24" s="70">
        <f t="shared" si="21"/>
        <v>3590424</v>
      </c>
      <c r="AL24" s="70">
        <f t="shared" si="21"/>
        <v>48240174</v>
      </c>
      <c r="AM24" s="70">
        <f t="shared" si="21"/>
        <v>13777806</v>
      </c>
      <c r="AN24" s="71">
        <f t="shared" si="21"/>
        <v>311735339</v>
      </c>
      <c r="AO24" s="70">
        <f t="shared" si="21"/>
        <v>2873269</v>
      </c>
      <c r="AP24" s="217">
        <f t="shared" si="21"/>
        <v>314608608</v>
      </c>
    </row>
    <row r="25" spans="2:42" outlineLevel="1">
      <c r="B25" s="85" t="s">
        <v>31</v>
      </c>
      <c r="C25" s="75" t="str">
        <f t="shared" ref="C25:AP25" si="22">C116</f>
        <v>380456103330</v>
      </c>
      <c r="D25" s="75" t="str">
        <f t="shared" si="22"/>
        <v>Village of Nassau</v>
      </c>
      <c r="E25" s="75" t="str">
        <f t="shared" si="22"/>
        <v>Rensselaer</v>
      </c>
      <c r="F25" s="75" t="str">
        <f t="shared" si="22"/>
        <v>05/31</v>
      </c>
      <c r="G25" s="76">
        <f t="shared" si="22"/>
        <v>1133</v>
      </c>
      <c r="H25" s="76">
        <f t="shared" si="22"/>
        <v>0</v>
      </c>
      <c r="I25" s="151">
        <f t="shared" si="22"/>
        <v>0.7</v>
      </c>
      <c r="J25" s="78">
        <f t="shared" si="22"/>
        <v>69949308</v>
      </c>
      <c r="K25" s="78">
        <f t="shared" si="22"/>
        <v>181350</v>
      </c>
      <c r="L25" s="79">
        <f t="shared" si="22"/>
        <v>336290</v>
      </c>
      <c r="M25" s="79">
        <f t="shared" si="22"/>
        <v>9024</v>
      </c>
      <c r="N25" s="79">
        <f t="shared" si="22"/>
        <v>63338</v>
      </c>
      <c r="O25" s="79">
        <f t="shared" si="22"/>
        <v>15538</v>
      </c>
      <c r="P25" s="79">
        <f t="shared" si="22"/>
        <v>249726</v>
      </c>
      <c r="Q25" s="79">
        <f t="shared" si="22"/>
        <v>0</v>
      </c>
      <c r="R25" s="79">
        <f t="shared" si="22"/>
        <v>2213</v>
      </c>
      <c r="S25" s="79">
        <f t="shared" si="22"/>
        <v>45021</v>
      </c>
      <c r="T25" s="80">
        <f t="shared" si="22"/>
        <v>721150</v>
      </c>
      <c r="U25" s="79">
        <f t="shared" si="22"/>
        <v>73182</v>
      </c>
      <c r="V25" s="79">
        <f t="shared" si="22"/>
        <v>6334</v>
      </c>
      <c r="W25" s="80">
        <f t="shared" si="22"/>
        <v>800666</v>
      </c>
      <c r="X25" s="79">
        <f t="shared" si="22"/>
        <v>34600</v>
      </c>
      <c r="Y25" s="79">
        <f t="shared" si="22"/>
        <v>30300</v>
      </c>
      <c r="Z25" s="80">
        <f t="shared" si="22"/>
        <v>865566</v>
      </c>
      <c r="AA25" s="79">
        <f t="shared" si="22"/>
        <v>169761</v>
      </c>
      <c r="AB25" s="79">
        <f t="shared" si="22"/>
        <v>0</v>
      </c>
      <c r="AC25" s="79">
        <f t="shared" si="22"/>
        <v>159086</v>
      </c>
      <c r="AD25" s="79">
        <f t="shared" si="22"/>
        <v>0</v>
      </c>
      <c r="AE25" s="79">
        <f t="shared" si="22"/>
        <v>123804</v>
      </c>
      <c r="AF25" s="79">
        <f t="shared" si="22"/>
        <v>0</v>
      </c>
      <c r="AG25" s="79">
        <f t="shared" si="22"/>
        <v>0</v>
      </c>
      <c r="AH25" s="79">
        <f t="shared" si="22"/>
        <v>4573</v>
      </c>
      <c r="AI25" s="79">
        <f t="shared" si="22"/>
        <v>215</v>
      </c>
      <c r="AJ25" s="79">
        <f t="shared" si="22"/>
        <v>126761</v>
      </c>
      <c r="AK25" s="79">
        <f t="shared" si="22"/>
        <v>86363</v>
      </c>
      <c r="AL25" s="79">
        <f t="shared" si="22"/>
        <v>53821</v>
      </c>
      <c r="AM25" s="79">
        <f t="shared" si="22"/>
        <v>58897</v>
      </c>
      <c r="AN25" s="80">
        <f t="shared" si="22"/>
        <v>783281</v>
      </c>
      <c r="AO25" s="79">
        <f t="shared" si="22"/>
        <v>30300</v>
      </c>
      <c r="AP25" s="212">
        <f t="shared" si="22"/>
        <v>813581</v>
      </c>
    </row>
    <row r="26" spans="2:42" outlineLevel="1">
      <c r="B26" s="85" t="s">
        <v>32</v>
      </c>
      <c r="C26" s="75" t="str">
        <f t="shared" ref="C26:AP26" si="23">C117</f>
        <v>380467005020</v>
      </c>
      <c r="D26" s="75" t="str">
        <f t="shared" si="23"/>
        <v>Village of Valley Falls</v>
      </c>
      <c r="E26" s="75" t="str">
        <f t="shared" si="23"/>
        <v>Rensselaer</v>
      </c>
      <c r="F26" s="75" t="str">
        <f t="shared" si="23"/>
        <v>05/31</v>
      </c>
      <c r="G26" s="77">
        <f t="shared" si="23"/>
        <v>466</v>
      </c>
      <c r="H26" s="77">
        <f t="shared" si="23"/>
        <v>0</v>
      </c>
      <c r="I26" s="151">
        <f t="shared" si="23"/>
        <v>0.5</v>
      </c>
      <c r="J26" s="78">
        <f t="shared" si="23"/>
        <v>27333975</v>
      </c>
      <c r="K26" s="78">
        <f t="shared" si="23"/>
        <v>1880534</v>
      </c>
      <c r="L26" s="79">
        <f t="shared" si="23"/>
        <v>49500</v>
      </c>
      <c r="M26" s="79">
        <f t="shared" si="23"/>
        <v>1210</v>
      </c>
      <c r="N26" s="79">
        <f t="shared" si="23"/>
        <v>29737</v>
      </c>
      <c r="O26" s="79">
        <f t="shared" si="23"/>
        <v>4151</v>
      </c>
      <c r="P26" s="79">
        <f t="shared" si="23"/>
        <v>106413</v>
      </c>
      <c r="Q26" s="79">
        <f t="shared" si="23"/>
        <v>75000</v>
      </c>
      <c r="R26" s="79">
        <f t="shared" si="23"/>
        <v>44</v>
      </c>
      <c r="S26" s="79">
        <f t="shared" si="23"/>
        <v>22665</v>
      </c>
      <c r="T26" s="80">
        <f t="shared" si="23"/>
        <v>288720</v>
      </c>
      <c r="U26" s="79">
        <f t="shared" si="23"/>
        <v>19513</v>
      </c>
      <c r="V26" s="79">
        <f t="shared" si="23"/>
        <v>0</v>
      </c>
      <c r="W26" s="80">
        <f t="shared" si="23"/>
        <v>308233</v>
      </c>
      <c r="X26" s="79">
        <f t="shared" si="23"/>
        <v>0</v>
      </c>
      <c r="Y26" s="79">
        <f t="shared" si="23"/>
        <v>4949</v>
      </c>
      <c r="Z26" s="80">
        <f t="shared" si="23"/>
        <v>313182</v>
      </c>
      <c r="AA26" s="79">
        <f t="shared" si="23"/>
        <v>59543</v>
      </c>
      <c r="AB26" s="79">
        <f t="shared" si="23"/>
        <v>0</v>
      </c>
      <c r="AC26" s="79">
        <f t="shared" si="23"/>
        <v>40548</v>
      </c>
      <c r="AD26" s="79">
        <f t="shared" si="23"/>
        <v>0</v>
      </c>
      <c r="AE26" s="79">
        <f t="shared" si="23"/>
        <v>24095</v>
      </c>
      <c r="AF26" s="79">
        <f t="shared" si="23"/>
        <v>0</v>
      </c>
      <c r="AG26" s="79">
        <f t="shared" si="23"/>
        <v>0</v>
      </c>
      <c r="AH26" s="79">
        <f t="shared" si="23"/>
        <v>19346</v>
      </c>
      <c r="AI26" s="79">
        <f t="shared" si="23"/>
        <v>50827</v>
      </c>
      <c r="AJ26" s="79">
        <f t="shared" si="23"/>
        <v>0</v>
      </c>
      <c r="AK26" s="79">
        <f t="shared" si="23"/>
        <v>2222</v>
      </c>
      <c r="AL26" s="79">
        <f t="shared" si="23"/>
        <v>2592</v>
      </c>
      <c r="AM26" s="79">
        <f t="shared" si="23"/>
        <v>92600</v>
      </c>
      <c r="AN26" s="80">
        <f t="shared" si="23"/>
        <v>291773</v>
      </c>
      <c r="AO26" s="79">
        <f t="shared" si="23"/>
        <v>4949</v>
      </c>
      <c r="AP26" s="212">
        <f t="shared" si="23"/>
        <v>296722</v>
      </c>
    </row>
    <row r="27" spans="2:42" outlineLevel="1">
      <c r="B27" s="73" t="s">
        <v>33</v>
      </c>
      <c r="C27" s="41" t="str">
        <f t="shared" ref="C27:AP27" si="24">C118</f>
        <v>380306700000</v>
      </c>
      <c r="D27" s="41" t="str">
        <f t="shared" si="24"/>
        <v>Town of Berlin</v>
      </c>
      <c r="E27" s="41" t="str">
        <f t="shared" si="24"/>
        <v>Rensselaer</v>
      </c>
      <c r="F27" s="41" t="str">
        <f t="shared" si="24"/>
        <v>12/31</v>
      </c>
      <c r="G27" s="54">
        <f t="shared" si="24"/>
        <v>1880</v>
      </c>
      <c r="H27" s="42">
        <f t="shared" si="24"/>
        <v>0</v>
      </c>
      <c r="I27" s="150">
        <f t="shared" si="24"/>
        <v>59.6</v>
      </c>
      <c r="J27" s="43">
        <f t="shared" si="24"/>
        <v>169380954</v>
      </c>
      <c r="K27" s="43">
        <f t="shared" si="24"/>
        <v>0</v>
      </c>
      <c r="L27" s="43">
        <f t="shared" si="24"/>
        <v>379476</v>
      </c>
      <c r="M27" s="43">
        <f t="shared" si="24"/>
        <v>2217</v>
      </c>
      <c r="N27" s="43">
        <f t="shared" si="24"/>
        <v>164826</v>
      </c>
      <c r="O27" s="43">
        <f t="shared" si="24"/>
        <v>0</v>
      </c>
      <c r="P27" s="43">
        <f t="shared" si="24"/>
        <v>197090</v>
      </c>
      <c r="Q27" s="43">
        <f t="shared" si="24"/>
        <v>0</v>
      </c>
      <c r="R27" s="43">
        <f t="shared" si="24"/>
        <v>2411</v>
      </c>
      <c r="S27" s="43">
        <f t="shared" si="24"/>
        <v>15111</v>
      </c>
      <c r="T27" s="44">
        <f t="shared" si="24"/>
        <v>761132</v>
      </c>
      <c r="U27" s="43">
        <f t="shared" si="24"/>
        <v>116282</v>
      </c>
      <c r="V27" s="43">
        <f t="shared" si="24"/>
        <v>0</v>
      </c>
      <c r="W27" s="44">
        <f t="shared" si="24"/>
        <v>877414</v>
      </c>
      <c r="X27" s="43">
        <f t="shared" si="24"/>
        <v>0</v>
      </c>
      <c r="Y27" s="43">
        <f t="shared" si="24"/>
        <v>0</v>
      </c>
      <c r="Z27" s="44">
        <f t="shared" si="24"/>
        <v>877414</v>
      </c>
      <c r="AA27" s="43">
        <f t="shared" si="24"/>
        <v>122054</v>
      </c>
      <c r="AB27" s="43">
        <f t="shared" si="24"/>
        <v>0</v>
      </c>
      <c r="AC27" s="43">
        <f t="shared" si="24"/>
        <v>15121</v>
      </c>
      <c r="AD27" s="43">
        <f t="shared" si="24"/>
        <v>200</v>
      </c>
      <c r="AE27" s="43">
        <f t="shared" si="24"/>
        <v>428000</v>
      </c>
      <c r="AF27" s="43">
        <f t="shared" si="24"/>
        <v>0</v>
      </c>
      <c r="AG27" s="43">
        <f t="shared" si="24"/>
        <v>0</v>
      </c>
      <c r="AH27" s="43">
        <f t="shared" si="24"/>
        <v>18726</v>
      </c>
      <c r="AI27" s="43">
        <f t="shared" si="24"/>
        <v>4344</v>
      </c>
      <c r="AJ27" s="43">
        <f t="shared" si="24"/>
        <v>38497</v>
      </c>
      <c r="AK27" s="43">
        <f t="shared" si="24"/>
        <v>111059</v>
      </c>
      <c r="AL27" s="43">
        <f t="shared" si="24"/>
        <v>82109</v>
      </c>
      <c r="AM27" s="43">
        <f t="shared" si="24"/>
        <v>13801</v>
      </c>
      <c r="AN27" s="44">
        <f t="shared" si="24"/>
        <v>833911</v>
      </c>
      <c r="AO27" s="43">
        <f t="shared" si="24"/>
        <v>0</v>
      </c>
      <c r="AP27" s="212">
        <f t="shared" si="24"/>
        <v>833911</v>
      </c>
    </row>
    <row r="28" spans="2:42" outlineLevel="1">
      <c r="B28" s="73" t="s">
        <v>34</v>
      </c>
      <c r="C28" s="41" t="str">
        <f t="shared" ref="C28:AP28" si="25">C119</f>
        <v>380309900000</v>
      </c>
      <c r="D28" s="41" t="str">
        <f t="shared" si="25"/>
        <v>Town of Brunswick</v>
      </c>
      <c r="E28" s="41" t="str">
        <f t="shared" si="25"/>
        <v>Rensselaer</v>
      </c>
      <c r="F28" s="41" t="str">
        <f t="shared" si="25"/>
        <v>12/31</v>
      </c>
      <c r="G28" s="54">
        <f t="shared" si="25"/>
        <v>11941</v>
      </c>
      <c r="H28" s="42">
        <f t="shared" si="25"/>
        <v>0</v>
      </c>
      <c r="I28" s="150">
        <f t="shared" si="25"/>
        <v>44.4</v>
      </c>
      <c r="J28" s="43">
        <f t="shared" si="25"/>
        <v>1013344648</v>
      </c>
      <c r="K28" s="43">
        <f t="shared" si="25"/>
        <v>2385000</v>
      </c>
      <c r="L28" s="43">
        <f t="shared" si="25"/>
        <v>3377741</v>
      </c>
      <c r="M28" s="43">
        <f t="shared" si="25"/>
        <v>30335</v>
      </c>
      <c r="N28" s="43">
        <f t="shared" si="25"/>
        <v>1016116</v>
      </c>
      <c r="O28" s="43">
        <f t="shared" si="25"/>
        <v>98478</v>
      </c>
      <c r="P28" s="43">
        <f t="shared" si="25"/>
        <v>1465368</v>
      </c>
      <c r="Q28" s="43">
        <f t="shared" si="25"/>
        <v>28199</v>
      </c>
      <c r="R28" s="43">
        <f t="shared" si="25"/>
        <v>56682</v>
      </c>
      <c r="S28" s="43">
        <f t="shared" si="25"/>
        <v>18748</v>
      </c>
      <c r="T28" s="44">
        <f t="shared" si="25"/>
        <v>6091667</v>
      </c>
      <c r="U28" s="43">
        <f t="shared" si="25"/>
        <v>506240</v>
      </c>
      <c r="V28" s="43">
        <f t="shared" si="25"/>
        <v>29988</v>
      </c>
      <c r="W28" s="44">
        <f t="shared" si="25"/>
        <v>6627895</v>
      </c>
      <c r="X28" s="43">
        <f t="shared" si="25"/>
        <v>0</v>
      </c>
      <c r="Y28" s="43">
        <f t="shared" si="25"/>
        <v>0</v>
      </c>
      <c r="Z28" s="44">
        <f t="shared" si="25"/>
        <v>6627895</v>
      </c>
      <c r="AA28" s="43">
        <f t="shared" si="25"/>
        <v>1076797</v>
      </c>
      <c r="AB28" s="43">
        <f t="shared" si="25"/>
        <v>0</v>
      </c>
      <c r="AC28" s="43">
        <f t="shared" si="25"/>
        <v>1058196</v>
      </c>
      <c r="AD28" s="43">
        <f t="shared" si="25"/>
        <v>2500</v>
      </c>
      <c r="AE28" s="43">
        <f t="shared" si="25"/>
        <v>1648778</v>
      </c>
      <c r="AF28" s="43">
        <f t="shared" si="25"/>
        <v>0</v>
      </c>
      <c r="AG28" s="43">
        <f t="shared" si="25"/>
        <v>146488</v>
      </c>
      <c r="AH28" s="43">
        <f t="shared" si="25"/>
        <v>360709</v>
      </c>
      <c r="AI28" s="43">
        <f t="shared" si="25"/>
        <v>15486</v>
      </c>
      <c r="AJ28" s="43">
        <f t="shared" si="25"/>
        <v>1211908</v>
      </c>
      <c r="AK28" s="43">
        <f t="shared" si="25"/>
        <v>109626</v>
      </c>
      <c r="AL28" s="43">
        <f t="shared" si="25"/>
        <v>680243</v>
      </c>
      <c r="AM28" s="43">
        <f t="shared" si="25"/>
        <v>243166</v>
      </c>
      <c r="AN28" s="44">
        <f t="shared" si="25"/>
        <v>6553897</v>
      </c>
      <c r="AO28" s="43">
        <f t="shared" si="25"/>
        <v>0</v>
      </c>
      <c r="AP28" s="212">
        <f t="shared" si="25"/>
        <v>6553897</v>
      </c>
    </row>
    <row r="29" spans="2:42" outlineLevel="1">
      <c r="B29" s="73" t="s">
        <v>35</v>
      </c>
      <c r="C29" s="41" t="str">
        <f t="shared" ref="C29:AP29" si="26">C120</f>
        <v>380324900000</v>
      </c>
      <c r="D29" s="41" t="str">
        <f t="shared" si="26"/>
        <v>Town of East Greenbush</v>
      </c>
      <c r="E29" s="41" t="str">
        <f t="shared" si="26"/>
        <v>Rensselaer</v>
      </c>
      <c r="F29" s="41" t="str">
        <f t="shared" si="26"/>
        <v>12/31</v>
      </c>
      <c r="G29" s="54">
        <f t="shared" si="26"/>
        <v>16473</v>
      </c>
      <c r="H29" s="42">
        <f t="shared" si="26"/>
        <v>0</v>
      </c>
      <c r="I29" s="150">
        <f t="shared" si="26"/>
        <v>24</v>
      </c>
      <c r="J29" s="43">
        <f t="shared" si="26"/>
        <v>1592115009</v>
      </c>
      <c r="K29" s="43">
        <f t="shared" si="26"/>
        <v>8026820</v>
      </c>
      <c r="L29" s="43">
        <f t="shared" si="26"/>
        <v>8331228</v>
      </c>
      <c r="M29" s="43">
        <f t="shared" si="26"/>
        <v>351893</v>
      </c>
      <c r="N29" s="43">
        <f t="shared" si="26"/>
        <v>1618667</v>
      </c>
      <c r="O29" s="43">
        <f t="shared" si="26"/>
        <v>199901</v>
      </c>
      <c r="P29" s="43">
        <f t="shared" si="26"/>
        <v>3495870</v>
      </c>
      <c r="Q29" s="43">
        <f t="shared" si="26"/>
        <v>241404</v>
      </c>
      <c r="R29" s="43">
        <f t="shared" si="26"/>
        <v>79874</v>
      </c>
      <c r="S29" s="43">
        <f t="shared" si="26"/>
        <v>1206752</v>
      </c>
      <c r="T29" s="44">
        <f t="shared" si="26"/>
        <v>15525590</v>
      </c>
      <c r="U29" s="43">
        <f t="shared" si="26"/>
        <v>832467</v>
      </c>
      <c r="V29" s="43">
        <f t="shared" si="26"/>
        <v>0</v>
      </c>
      <c r="W29" s="44">
        <f t="shared" si="26"/>
        <v>16358057</v>
      </c>
      <c r="X29" s="43">
        <f t="shared" si="26"/>
        <v>583445</v>
      </c>
      <c r="Y29" s="43">
        <f t="shared" si="26"/>
        <v>0</v>
      </c>
      <c r="Z29" s="44">
        <f t="shared" si="26"/>
        <v>16941502</v>
      </c>
      <c r="AA29" s="43">
        <f t="shared" si="26"/>
        <v>2173457</v>
      </c>
      <c r="AB29" s="43">
        <f t="shared" si="26"/>
        <v>0</v>
      </c>
      <c r="AC29" s="43">
        <f t="shared" si="26"/>
        <v>2763705</v>
      </c>
      <c r="AD29" s="43">
        <f t="shared" si="26"/>
        <v>6739</v>
      </c>
      <c r="AE29" s="43">
        <f t="shared" si="26"/>
        <v>2281845</v>
      </c>
      <c r="AF29" s="43">
        <f t="shared" si="26"/>
        <v>0</v>
      </c>
      <c r="AG29" s="43">
        <f t="shared" si="26"/>
        <v>0</v>
      </c>
      <c r="AH29" s="43">
        <f t="shared" si="26"/>
        <v>320118</v>
      </c>
      <c r="AI29" s="43">
        <f t="shared" si="26"/>
        <v>4618</v>
      </c>
      <c r="AJ29" s="43">
        <f t="shared" si="26"/>
        <v>2138415</v>
      </c>
      <c r="AK29" s="43">
        <f t="shared" si="26"/>
        <v>2014471</v>
      </c>
      <c r="AL29" s="43">
        <f t="shared" si="26"/>
        <v>2710658</v>
      </c>
      <c r="AM29" s="43">
        <f t="shared" si="26"/>
        <v>1376467</v>
      </c>
      <c r="AN29" s="44">
        <f t="shared" si="26"/>
        <v>15790493</v>
      </c>
      <c r="AO29" s="43">
        <f t="shared" si="26"/>
        <v>0</v>
      </c>
      <c r="AP29" s="212">
        <f t="shared" si="26"/>
        <v>15790493</v>
      </c>
    </row>
    <row r="30" spans="2:42" outlineLevel="1">
      <c r="B30" s="73" t="s">
        <v>36</v>
      </c>
      <c r="C30" s="41" t="str">
        <f t="shared" ref="C30:AP30" si="27">C121</f>
        <v>380333500000</v>
      </c>
      <c r="D30" s="41" t="str">
        <f t="shared" si="27"/>
        <v>Town of Grafton</v>
      </c>
      <c r="E30" s="41" t="str">
        <f t="shared" si="27"/>
        <v>Rensselaer</v>
      </c>
      <c r="F30" s="41" t="str">
        <f t="shared" si="27"/>
        <v>12/31</v>
      </c>
      <c r="G30" s="54">
        <f t="shared" si="27"/>
        <v>2130</v>
      </c>
      <c r="H30" s="42">
        <f t="shared" si="27"/>
        <v>0</v>
      </c>
      <c r="I30" s="150">
        <f t="shared" si="27"/>
        <v>44.7</v>
      </c>
      <c r="J30" s="43">
        <f t="shared" si="27"/>
        <v>200300759</v>
      </c>
      <c r="K30" s="43">
        <f t="shared" si="27"/>
        <v>436900</v>
      </c>
      <c r="L30" s="43">
        <f t="shared" si="27"/>
        <v>636740</v>
      </c>
      <c r="M30" s="43">
        <f t="shared" si="27"/>
        <v>1326</v>
      </c>
      <c r="N30" s="43">
        <f t="shared" si="27"/>
        <v>209402</v>
      </c>
      <c r="O30" s="43">
        <f t="shared" si="27"/>
        <v>0</v>
      </c>
      <c r="P30" s="43">
        <f t="shared" si="27"/>
        <v>26374</v>
      </c>
      <c r="Q30" s="43">
        <f t="shared" si="27"/>
        <v>0</v>
      </c>
      <c r="R30" s="43">
        <f t="shared" si="27"/>
        <v>9089</v>
      </c>
      <c r="S30" s="43">
        <f t="shared" si="27"/>
        <v>60983</v>
      </c>
      <c r="T30" s="44">
        <f t="shared" si="27"/>
        <v>943914</v>
      </c>
      <c r="U30" s="43">
        <f t="shared" si="27"/>
        <v>142881</v>
      </c>
      <c r="V30" s="43">
        <f t="shared" si="27"/>
        <v>0</v>
      </c>
      <c r="W30" s="44">
        <f t="shared" si="27"/>
        <v>1086794</v>
      </c>
      <c r="X30" s="43">
        <f t="shared" si="27"/>
        <v>0</v>
      </c>
      <c r="Y30" s="43">
        <f t="shared" si="27"/>
        <v>0</v>
      </c>
      <c r="Z30" s="44">
        <f t="shared" si="27"/>
        <v>1086794</v>
      </c>
      <c r="AA30" s="43">
        <f t="shared" si="27"/>
        <v>202877</v>
      </c>
      <c r="AB30" s="43">
        <f t="shared" si="27"/>
        <v>0</v>
      </c>
      <c r="AC30" s="43">
        <f t="shared" si="27"/>
        <v>31422</v>
      </c>
      <c r="AD30" s="43">
        <f t="shared" si="27"/>
        <v>1000</v>
      </c>
      <c r="AE30" s="43">
        <f t="shared" si="27"/>
        <v>534896</v>
      </c>
      <c r="AF30" s="43">
        <f t="shared" si="27"/>
        <v>0</v>
      </c>
      <c r="AG30" s="43">
        <f t="shared" si="27"/>
        <v>0</v>
      </c>
      <c r="AH30" s="43">
        <f t="shared" si="27"/>
        <v>34429</v>
      </c>
      <c r="AI30" s="43">
        <f t="shared" si="27"/>
        <v>4138</v>
      </c>
      <c r="AJ30" s="43">
        <f t="shared" si="27"/>
        <v>0</v>
      </c>
      <c r="AK30" s="43">
        <f t="shared" si="27"/>
        <v>44554</v>
      </c>
      <c r="AL30" s="43">
        <f t="shared" si="27"/>
        <v>126696</v>
      </c>
      <c r="AM30" s="43">
        <f t="shared" si="27"/>
        <v>68711</v>
      </c>
      <c r="AN30" s="44">
        <f t="shared" si="27"/>
        <v>1048724</v>
      </c>
      <c r="AO30" s="43">
        <f t="shared" si="27"/>
        <v>0</v>
      </c>
      <c r="AP30" s="212">
        <f t="shared" si="27"/>
        <v>1048724</v>
      </c>
    </row>
    <row r="31" spans="2:42" outlineLevel="1">
      <c r="B31" s="73" t="s">
        <v>37</v>
      </c>
      <c r="C31" s="41" t="str">
        <f t="shared" ref="C31:AP31" si="28">C122</f>
        <v>380339800000</v>
      </c>
      <c r="D31" s="41" t="str">
        <f t="shared" si="28"/>
        <v>Town of Hoosick</v>
      </c>
      <c r="E31" s="41" t="str">
        <f t="shared" si="28"/>
        <v>Rensselaer</v>
      </c>
      <c r="F31" s="41" t="str">
        <f t="shared" si="28"/>
        <v>12/31</v>
      </c>
      <c r="G31" s="54">
        <f t="shared" si="28"/>
        <v>6924</v>
      </c>
      <c r="H31" s="42">
        <f t="shared" si="28"/>
        <v>0</v>
      </c>
      <c r="I31" s="150">
        <f t="shared" si="28"/>
        <v>63</v>
      </c>
      <c r="J31" s="43">
        <f t="shared" si="28"/>
        <v>418388532</v>
      </c>
      <c r="K31" s="43">
        <f t="shared" si="28"/>
        <v>80000</v>
      </c>
      <c r="L31" s="43">
        <f t="shared" si="28"/>
        <v>1413177</v>
      </c>
      <c r="M31" s="43">
        <f t="shared" si="28"/>
        <v>10771</v>
      </c>
      <c r="N31" s="43">
        <f t="shared" si="28"/>
        <v>270637</v>
      </c>
      <c r="O31" s="43">
        <f t="shared" si="28"/>
        <v>2452</v>
      </c>
      <c r="P31" s="43">
        <f t="shared" si="28"/>
        <v>70520</v>
      </c>
      <c r="Q31" s="43">
        <f t="shared" si="28"/>
        <v>8585</v>
      </c>
      <c r="R31" s="43">
        <f t="shared" si="28"/>
        <v>597</v>
      </c>
      <c r="S31" s="43">
        <f t="shared" si="28"/>
        <v>68793</v>
      </c>
      <c r="T31" s="44">
        <f t="shared" si="28"/>
        <v>1845532</v>
      </c>
      <c r="U31" s="43">
        <f t="shared" si="28"/>
        <v>230281</v>
      </c>
      <c r="V31" s="43">
        <f t="shared" si="28"/>
        <v>465525</v>
      </c>
      <c r="W31" s="44">
        <f t="shared" si="28"/>
        <v>2541338</v>
      </c>
      <c r="X31" s="43">
        <f t="shared" si="28"/>
        <v>0</v>
      </c>
      <c r="Y31" s="43">
        <f t="shared" si="28"/>
        <v>28593</v>
      </c>
      <c r="Z31" s="44">
        <f t="shared" si="28"/>
        <v>2569931</v>
      </c>
      <c r="AA31" s="43">
        <f t="shared" si="28"/>
        <v>353851</v>
      </c>
      <c r="AB31" s="43">
        <f t="shared" si="28"/>
        <v>0</v>
      </c>
      <c r="AC31" s="43">
        <f t="shared" si="28"/>
        <v>300523</v>
      </c>
      <c r="AD31" s="43">
        <f t="shared" si="28"/>
        <v>0</v>
      </c>
      <c r="AE31" s="43">
        <f t="shared" si="28"/>
        <v>1377035</v>
      </c>
      <c r="AF31" s="43">
        <f t="shared" si="28"/>
        <v>0</v>
      </c>
      <c r="AG31" s="43">
        <f t="shared" si="28"/>
        <v>0</v>
      </c>
      <c r="AH31" s="43">
        <f t="shared" si="28"/>
        <v>169636</v>
      </c>
      <c r="AI31" s="43">
        <f t="shared" si="28"/>
        <v>12332</v>
      </c>
      <c r="AJ31" s="43">
        <f t="shared" si="28"/>
        <v>1460</v>
      </c>
      <c r="AK31" s="43">
        <f t="shared" si="28"/>
        <v>1750</v>
      </c>
      <c r="AL31" s="43">
        <f t="shared" si="28"/>
        <v>293792</v>
      </c>
      <c r="AM31" s="43">
        <f t="shared" si="28"/>
        <v>87534</v>
      </c>
      <c r="AN31" s="44">
        <f t="shared" si="28"/>
        <v>2597913</v>
      </c>
      <c r="AO31" s="43">
        <f t="shared" si="28"/>
        <v>28593</v>
      </c>
      <c r="AP31" s="212">
        <f t="shared" si="28"/>
        <v>2626506</v>
      </c>
    </row>
    <row r="32" spans="2:42" outlineLevel="1">
      <c r="B32" s="74" t="s">
        <v>38</v>
      </c>
      <c r="C32" s="75" t="str">
        <f t="shared" ref="C32:AP32" si="29">C123</f>
        <v>380439802380</v>
      </c>
      <c r="D32" s="75" t="str">
        <f t="shared" si="29"/>
        <v>Village of Hoosick Falls</v>
      </c>
      <c r="E32" s="75" t="str">
        <f t="shared" si="29"/>
        <v>Rensselaer</v>
      </c>
      <c r="F32" s="75" t="str">
        <f t="shared" si="29"/>
        <v>05/31</v>
      </c>
      <c r="G32" s="76">
        <f t="shared" si="29"/>
        <v>3501</v>
      </c>
      <c r="H32" s="76">
        <f t="shared" si="29"/>
        <v>0</v>
      </c>
      <c r="I32" s="151">
        <f t="shared" si="29"/>
        <v>1.6</v>
      </c>
      <c r="J32" s="78">
        <f t="shared" si="29"/>
        <v>152269985</v>
      </c>
      <c r="K32" s="78">
        <f t="shared" si="29"/>
        <v>14295272</v>
      </c>
      <c r="L32" s="79">
        <f t="shared" si="29"/>
        <v>1072824</v>
      </c>
      <c r="M32" s="79">
        <f t="shared" si="29"/>
        <v>41545</v>
      </c>
      <c r="N32" s="79">
        <f t="shared" si="29"/>
        <v>182123</v>
      </c>
      <c r="O32" s="79">
        <f t="shared" si="29"/>
        <v>33682</v>
      </c>
      <c r="P32" s="79">
        <f t="shared" si="29"/>
        <v>1460556</v>
      </c>
      <c r="Q32" s="79">
        <f t="shared" si="29"/>
        <v>5500</v>
      </c>
      <c r="R32" s="79">
        <f t="shared" si="29"/>
        <v>1479</v>
      </c>
      <c r="S32" s="79">
        <f t="shared" si="29"/>
        <v>80066</v>
      </c>
      <c r="T32" s="80">
        <f t="shared" si="29"/>
        <v>2877775</v>
      </c>
      <c r="U32" s="79">
        <f t="shared" si="29"/>
        <v>253414</v>
      </c>
      <c r="V32" s="79">
        <f t="shared" si="29"/>
        <v>0</v>
      </c>
      <c r="W32" s="80">
        <f t="shared" si="29"/>
        <v>3131189</v>
      </c>
      <c r="X32" s="79">
        <f t="shared" si="29"/>
        <v>50379</v>
      </c>
      <c r="Y32" s="79">
        <f t="shared" si="29"/>
        <v>0</v>
      </c>
      <c r="Z32" s="80">
        <f t="shared" si="29"/>
        <v>3181568</v>
      </c>
      <c r="AA32" s="79">
        <f t="shared" si="29"/>
        <v>213535</v>
      </c>
      <c r="AB32" s="79">
        <f t="shared" si="29"/>
        <v>0</v>
      </c>
      <c r="AC32" s="79">
        <f t="shared" si="29"/>
        <v>426802</v>
      </c>
      <c r="AD32" s="79">
        <f t="shared" si="29"/>
        <v>0</v>
      </c>
      <c r="AE32" s="79">
        <f t="shared" si="29"/>
        <v>534825</v>
      </c>
      <c r="AF32" s="79">
        <f t="shared" si="29"/>
        <v>0</v>
      </c>
      <c r="AG32" s="79">
        <f t="shared" si="29"/>
        <v>17284</v>
      </c>
      <c r="AH32" s="79">
        <f t="shared" si="29"/>
        <v>32140</v>
      </c>
      <c r="AI32" s="79">
        <f t="shared" si="29"/>
        <v>0</v>
      </c>
      <c r="AJ32" s="79">
        <f t="shared" si="29"/>
        <v>2157244</v>
      </c>
      <c r="AK32" s="79">
        <f t="shared" si="29"/>
        <v>755907</v>
      </c>
      <c r="AL32" s="79">
        <f t="shared" si="29"/>
        <v>363542</v>
      </c>
      <c r="AM32" s="79">
        <f t="shared" si="29"/>
        <v>340315</v>
      </c>
      <c r="AN32" s="80">
        <f t="shared" si="29"/>
        <v>4841594</v>
      </c>
      <c r="AO32" s="79">
        <f t="shared" si="29"/>
        <v>0</v>
      </c>
      <c r="AP32" s="212">
        <f t="shared" si="29"/>
        <v>4841594</v>
      </c>
    </row>
    <row r="33" spans="2:45" outlineLevel="1">
      <c r="B33" s="73" t="s">
        <v>39</v>
      </c>
      <c r="C33" s="41" t="str">
        <f t="shared" ref="C33:AP33" si="30">C124</f>
        <v>380356100000</v>
      </c>
      <c r="D33" s="41" t="str">
        <f t="shared" si="30"/>
        <v>Town of Nassau</v>
      </c>
      <c r="E33" s="41" t="str">
        <f t="shared" si="30"/>
        <v>Rensselaer</v>
      </c>
      <c r="F33" s="41" t="str">
        <f t="shared" si="30"/>
        <v>12/31</v>
      </c>
      <c r="G33" s="54">
        <f t="shared" si="30"/>
        <v>4789</v>
      </c>
      <c r="H33" s="42">
        <f t="shared" si="30"/>
        <v>0</v>
      </c>
      <c r="I33" s="150">
        <f t="shared" si="30"/>
        <v>44.4</v>
      </c>
      <c r="J33" s="43">
        <f t="shared" si="30"/>
        <v>364096939</v>
      </c>
      <c r="K33" s="43">
        <f t="shared" si="30"/>
        <v>447934</v>
      </c>
      <c r="L33" s="43">
        <f t="shared" si="30"/>
        <v>971498</v>
      </c>
      <c r="M33" s="43">
        <f t="shared" si="30"/>
        <v>5079</v>
      </c>
      <c r="N33" s="43">
        <f t="shared" si="30"/>
        <v>245264</v>
      </c>
      <c r="O33" s="43">
        <f t="shared" si="30"/>
        <v>19233</v>
      </c>
      <c r="P33" s="43">
        <f t="shared" si="30"/>
        <v>62521</v>
      </c>
      <c r="Q33" s="43">
        <f t="shared" si="30"/>
        <v>3725</v>
      </c>
      <c r="R33" s="43">
        <f t="shared" si="30"/>
        <v>12799</v>
      </c>
      <c r="S33" s="43">
        <f t="shared" si="30"/>
        <v>190385</v>
      </c>
      <c r="T33" s="44">
        <f t="shared" si="30"/>
        <v>1510504</v>
      </c>
      <c r="U33" s="43">
        <f t="shared" si="30"/>
        <v>283192</v>
      </c>
      <c r="V33" s="43">
        <f t="shared" si="30"/>
        <v>171863</v>
      </c>
      <c r="W33" s="44">
        <f t="shared" si="30"/>
        <v>1965559</v>
      </c>
      <c r="X33" s="43">
        <f t="shared" si="30"/>
        <v>150700</v>
      </c>
      <c r="Y33" s="43">
        <f t="shared" si="30"/>
        <v>201756</v>
      </c>
      <c r="Z33" s="44">
        <f t="shared" si="30"/>
        <v>2318014</v>
      </c>
      <c r="AA33" s="43">
        <f t="shared" si="30"/>
        <v>402131</v>
      </c>
      <c r="AB33" s="43">
        <f t="shared" si="30"/>
        <v>0</v>
      </c>
      <c r="AC33" s="43">
        <f t="shared" si="30"/>
        <v>219151</v>
      </c>
      <c r="AD33" s="43">
        <f t="shared" si="30"/>
        <v>2249</v>
      </c>
      <c r="AE33" s="43">
        <f t="shared" si="30"/>
        <v>911813</v>
      </c>
      <c r="AF33" s="43">
        <f t="shared" si="30"/>
        <v>169654</v>
      </c>
      <c r="AG33" s="43">
        <f t="shared" si="30"/>
        <v>0</v>
      </c>
      <c r="AH33" s="43">
        <f t="shared" si="30"/>
        <v>24131</v>
      </c>
      <c r="AI33" s="43">
        <f t="shared" si="30"/>
        <v>5422</v>
      </c>
      <c r="AJ33" s="43">
        <f t="shared" si="30"/>
        <v>0</v>
      </c>
      <c r="AK33" s="43">
        <f t="shared" si="30"/>
        <v>100586</v>
      </c>
      <c r="AL33" s="43">
        <f t="shared" si="30"/>
        <v>244107</v>
      </c>
      <c r="AM33" s="43">
        <f t="shared" si="30"/>
        <v>77163</v>
      </c>
      <c r="AN33" s="44">
        <f t="shared" si="30"/>
        <v>2156409</v>
      </c>
      <c r="AO33" s="43">
        <f t="shared" si="30"/>
        <v>201756</v>
      </c>
      <c r="AP33" s="212">
        <f t="shared" si="30"/>
        <v>2358165</v>
      </c>
    </row>
    <row r="34" spans="2:45" outlineLevel="1">
      <c r="B34" s="74" t="s">
        <v>105</v>
      </c>
      <c r="C34" s="75" t="str">
        <f t="shared" ref="C34:AP34" si="31">C125</f>
        <v>380456101435</v>
      </c>
      <c r="D34" s="75" t="str">
        <f t="shared" si="31"/>
        <v>Village of East Nassau</v>
      </c>
      <c r="E34" s="75" t="str">
        <f t="shared" si="31"/>
        <v>Rensselaer</v>
      </c>
      <c r="F34" s="75" t="str">
        <f t="shared" si="31"/>
        <v>05/31</v>
      </c>
      <c r="G34" s="77">
        <f t="shared" si="31"/>
        <v>587</v>
      </c>
      <c r="H34" s="77">
        <f t="shared" si="31"/>
        <v>0</v>
      </c>
      <c r="I34" s="151">
        <f t="shared" si="31"/>
        <v>4.9000000000000004</v>
      </c>
      <c r="J34" s="78">
        <f t="shared" si="31"/>
        <v>41915863</v>
      </c>
      <c r="K34" s="77">
        <f t="shared" si="31"/>
        <v>0</v>
      </c>
      <c r="L34" s="79">
        <f t="shared" si="31"/>
        <v>51288</v>
      </c>
      <c r="M34" s="79">
        <f t="shared" si="31"/>
        <v>231</v>
      </c>
      <c r="N34" s="79">
        <f t="shared" si="31"/>
        <v>41243</v>
      </c>
      <c r="O34" s="79">
        <f t="shared" si="31"/>
        <v>0</v>
      </c>
      <c r="P34" s="79">
        <f t="shared" si="31"/>
        <v>383</v>
      </c>
      <c r="Q34" s="79">
        <f t="shared" si="31"/>
        <v>0</v>
      </c>
      <c r="R34" s="79">
        <f t="shared" si="31"/>
        <v>233</v>
      </c>
      <c r="S34" s="79">
        <f t="shared" si="31"/>
        <v>0</v>
      </c>
      <c r="T34" s="80">
        <f t="shared" si="31"/>
        <v>93378</v>
      </c>
      <c r="U34" s="79">
        <f t="shared" si="31"/>
        <v>28379</v>
      </c>
      <c r="V34" s="79">
        <f t="shared" si="31"/>
        <v>12995</v>
      </c>
      <c r="W34" s="80">
        <f t="shared" si="31"/>
        <v>134752</v>
      </c>
      <c r="X34" s="79">
        <f t="shared" si="31"/>
        <v>0</v>
      </c>
      <c r="Y34" s="79">
        <f t="shared" si="31"/>
        <v>0</v>
      </c>
      <c r="Z34" s="80">
        <f t="shared" si="31"/>
        <v>134752</v>
      </c>
      <c r="AA34" s="79">
        <f t="shared" si="31"/>
        <v>45262</v>
      </c>
      <c r="AB34" s="79">
        <f t="shared" si="31"/>
        <v>0</v>
      </c>
      <c r="AC34" s="79">
        <f t="shared" si="31"/>
        <v>4170</v>
      </c>
      <c r="AD34" s="79">
        <f t="shared" si="31"/>
        <v>0</v>
      </c>
      <c r="AE34" s="79">
        <f t="shared" si="31"/>
        <v>93368</v>
      </c>
      <c r="AF34" s="79">
        <f t="shared" si="31"/>
        <v>0</v>
      </c>
      <c r="AG34" s="79">
        <f t="shared" si="31"/>
        <v>0</v>
      </c>
      <c r="AH34" s="79">
        <f t="shared" si="31"/>
        <v>0</v>
      </c>
      <c r="AI34" s="79">
        <f t="shared" si="31"/>
        <v>0</v>
      </c>
      <c r="AJ34" s="79">
        <f t="shared" si="31"/>
        <v>0</v>
      </c>
      <c r="AK34" s="79">
        <f t="shared" si="31"/>
        <v>0</v>
      </c>
      <c r="AL34" s="79">
        <f t="shared" si="31"/>
        <v>2106</v>
      </c>
      <c r="AM34" s="79">
        <f t="shared" si="31"/>
        <v>0</v>
      </c>
      <c r="AN34" s="80">
        <f t="shared" si="31"/>
        <v>144906</v>
      </c>
      <c r="AO34" s="79">
        <f t="shared" si="31"/>
        <v>0</v>
      </c>
      <c r="AP34" s="212">
        <f t="shared" si="31"/>
        <v>144906</v>
      </c>
    </row>
    <row r="35" spans="2:45" outlineLevel="1">
      <c r="B35" s="73" t="s">
        <v>40</v>
      </c>
      <c r="C35" s="41" t="str">
        <f t="shared" ref="C35:AP35" si="32">C126</f>
        <v>380359500000</v>
      </c>
      <c r="D35" s="41" t="str">
        <f t="shared" si="32"/>
        <v>Town of North Greenbush</v>
      </c>
      <c r="E35" s="41" t="str">
        <f t="shared" si="32"/>
        <v>Rensselaer</v>
      </c>
      <c r="F35" s="41" t="str">
        <f t="shared" si="32"/>
        <v>12/31</v>
      </c>
      <c r="G35" s="54">
        <f t="shared" si="32"/>
        <v>12075</v>
      </c>
      <c r="H35" s="42">
        <f t="shared" si="32"/>
        <v>0</v>
      </c>
      <c r="I35" s="150">
        <f t="shared" si="32"/>
        <v>18.600000000000001</v>
      </c>
      <c r="J35" s="43">
        <f t="shared" si="32"/>
        <v>935986053</v>
      </c>
      <c r="K35" s="43">
        <f t="shared" si="32"/>
        <v>21774000</v>
      </c>
      <c r="L35" s="43">
        <f t="shared" si="32"/>
        <v>4914412</v>
      </c>
      <c r="M35" s="43">
        <f t="shared" si="32"/>
        <v>386328</v>
      </c>
      <c r="N35" s="43">
        <f t="shared" si="32"/>
        <v>981703</v>
      </c>
      <c r="O35" s="43">
        <f t="shared" si="32"/>
        <v>216387</v>
      </c>
      <c r="P35" s="43">
        <f t="shared" si="32"/>
        <v>1659201</v>
      </c>
      <c r="Q35" s="43">
        <f t="shared" si="32"/>
        <v>0</v>
      </c>
      <c r="R35" s="43">
        <f t="shared" si="32"/>
        <v>55612</v>
      </c>
      <c r="S35" s="43">
        <f t="shared" si="32"/>
        <v>296928</v>
      </c>
      <c r="T35" s="44">
        <f t="shared" si="32"/>
        <v>8510571</v>
      </c>
      <c r="U35" s="43">
        <f t="shared" si="32"/>
        <v>603610</v>
      </c>
      <c r="V35" s="43">
        <f t="shared" si="32"/>
        <v>0</v>
      </c>
      <c r="W35" s="44">
        <f t="shared" si="32"/>
        <v>9114180</v>
      </c>
      <c r="X35" s="43">
        <f t="shared" si="32"/>
        <v>999000</v>
      </c>
      <c r="Y35" s="43">
        <f t="shared" si="32"/>
        <v>13049</v>
      </c>
      <c r="Z35" s="44">
        <f t="shared" si="32"/>
        <v>10126229</v>
      </c>
      <c r="AA35" s="43">
        <f t="shared" si="32"/>
        <v>2968236</v>
      </c>
      <c r="AB35" s="43">
        <f t="shared" si="32"/>
        <v>0</v>
      </c>
      <c r="AC35" s="43">
        <f t="shared" si="32"/>
        <v>1927744</v>
      </c>
      <c r="AD35" s="43">
        <f t="shared" si="32"/>
        <v>8353</v>
      </c>
      <c r="AE35" s="43">
        <f t="shared" si="32"/>
        <v>1407954</v>
      </c>
      <c r="AF35" s="43">
        <f t="shared" si="32"/>
        <v>0</v>
      </c>
      <c r="AG35" s="43">
        <f t="shared" si="32"/>
        <v>0</v>
      </c>
      <c r="AH35" s="43">
        <f t="shared" si="32"/>
        <v>466300</v>
      </c>
      <c r="AI35" s="43">
        <f t="shared" si="32"/>
        <v>10355</v>
      </c>
      <c r="AJ35" s="43">
        <f t="shared" si="32"/>
        <v>1643522</v>
      </c>
      <c r="AK35" s="43">
        <f t="shared" si="32"/>
        <v>318238</v>
      </c>
      <c r="AL35" s="43">
        <f t="shared" si="32"/>
        <v>1345950</v>
      </c>
      <c r="AM35" s="43">
        <f t="shared" si="32"/>
        <v>2167376</v>
      </c>
      <c r="AN35" s="44">
        <f t="shared" si="32"/>
        <v>12264027</v>
      </c>
      <c r="AO35" s="43">
        <f t="shared" si="32"/>
        <v>13049</v>
      </c>
      <c r="AP35" s="212">
        <f t="shared" si="32"/>
        <v>12277076</v>
      </c>
    </row>
    <row r="36" spans="2:45" outlineLevel="1">
      <c r="B36" s="73" t="s">
        <v>135</v>
      </c>
      <c r="C36" s="41" t="str">
        <f t="shared" ref="C36:AP36" si="33">C127</f>
        <v>380365600000</v>
      </c>
      <c r="D36" s="41" t="str">
        <f t="shared" si="33"/>
        <v>Town of Petersburgh</v>
      </c>
      <c r="E36" s="41" t="str">
        <f t="shared" si="33"/>
        <v>Rensselaer</v>
      </c>
      <c r="F36" s="41" t="str">
        <f t="shared" si="33"/>
        <v>12/31</v>
      </c>
      <c r="G36" s="54">
        <f t="shared" si="33"/>
        <v>1525</v>
      </c>
      <c r="H36" s="42">
        <f t="shared" si="33"/>
        <v>0</v>
      </c>
      <c r="I36" s="150">
        <f t="shared" si="33"/>
        <v>41.6</v>
      </c>
      <c r="J36" s="43">
        <f t="shared" si="33"/>
        <v>121889374</v>
      </c>
      <c r="K36" s="43">
        <f t="shared" si="33"/>
        <v>242400</v>
      </c>
      <c r="L36" s="43">
        <f t="shared" si="33"/>
        <v>498718</v>
      </c>
      <c r="M36" s="43">
        <f t="shared" si="33"/>
        <v>2920</v>
      </c>
      <c r="N36" s="43">
        <f t="shared" si="33"/>
        <v>118643</v>
      </c>
      <c r="O36" s="43">
        <f t="shared" si="33"/>
        <v>0</v>
      </c>
      <c r="P36" s="43">
        <f t="shared" si="33"/>
        <v>70087</v>
      </c>
      <c r="Q36" s="43">
        <f t="shared" si="33"/>
        <v>3218</v>
      </c>
      <c r="R36" s="43">
        <f t="shared" si="33"/>
        <v>3626</v>
      </c>
      <c r="S36" s="43">
        <f t="shared" si="33"/>
        <v>10029</v>
      </c>
      <c r="T36" s="44">
        <f t="shared" si="33"/>
        <v>707241</v>
      </c>
      <c r="U36" s="43">
        <f t="shared" si="33"/>
        <v>156149</v>
      </c>
      <c r="V36" s="43">
        <f t="shared" si="33"/>
        <v>339</v>
      </c>
      <c r="W36" s="44">
        <f t="shared" si="33"/>
        <v>863729</v>
      </c>
      <c r="X36" s="43">
        <f t="shared" si="33"/>
        <v>0</v>
      </c>
      <c r="Y36" s="43">
        <f t="shared" si="33"/>
        <v>10109</v>
      </c>
      <c r="Z36" s="44">
        <f t="shared" si="33"/>
        <v>873838</v>
      </c>
      <c r="AA36" s="43">
        <f t="shared" si="33"/>
        <v>162547</v>
      </c>
      <c r="AB36" s="43">
        <f t="shared" si="33"/>
        <v>0</v>
      </c>
      <c r="AC36" s="43">
        <f t="shared" si="33"/>
        <v>12091</v>
      </c>
      <c r="AD36" s="43">
        <f t="shared" si="33"/>
        <v>10500</v>
      </c>
      <c r="AE36" s="43">
        <f t="shared" si="33"/>
        <v>347894</v>
      </c>
      <c r="AF36" s="43">
        <f t="shared" si="33"/>
        <v>0</v>
      </c>
      <c r="AG36" s="43">
        <f t="shared" si="33"/>
        <v>0</v>
      </c>
      <c r="AH36" s="43">
        <f t="shared" si="33"/>
        <v>59519</v>
      </c>
      <c r="AI36" s="43">
        <f t="shared" si="33"/>
        <v>5740</v>
      </c>
      <c r="AJ36" s="43">
        <f t="shared" si="33"/>
        <v>24707</v>
      </c>
      <c r="AK36" s="43">
        <f t="shared" si="33"/>
        <v>73098</v>
      </c>
      <c r="AL36" s="43">
        <f t="shared" si="33"/>
        <v>84964</v>
      </c>
      <c r="AM36" s="43">
        <f t="shared" si="33"/>
        <v>35121</v>
      </c>
      <c r="AN36" s="44">
        <f t="shared" si="33"/>
        <v>816181</v>
      </c>
      <c r="AO36" s="43">
        <f t="shared" si="33"/>
        <v>10109</v>
      </c>
      <c r="AP36" s="212">
        <f t="shared" si="33"/>
        <v>826290</v>
      </c>
    </row>
    <row r="37" spans="2:45" outlineLevel="1">
      <c r="B37" s="73" t="s">
        <v>42</v>
      </c>
      <c r="C37" s="41" t="str">
        <f t="shared" ref="C37:AP37" si="34">C128</f>
        <v>380367000000</v>
      </c>
      <c r="D37" s="41" t="str">
        <f t="shared" si="34"/>
        <v>Town of Pittstown</v>
      </c>
      <c r="E37" s="41" t="str">
        <f t="shared" si="34"/>
        <v>Rensselaer</v>
      </c>
      <c r="F37" s="41" t="str">
        <f t="shared" si="34"/>
        <v>12/31</v>
      </c>
      <c r="G37" s="54">
        <f t="shared" si="34"/>
        <v>5735</v>
      </c>
      <c r="H37" s="42">
        <f t="shared" si="34"/>
        <v>0</v>
      </c>
      <c r="I37" s="150">
        <f t="shared" si="34"/>
        <v>61.6</v>
      </c>
      <c r="J37" s="43">
        <f t="shared" si="34"/>
        <v>380220315</v>
      </c>
      <c r="K37" s="43">
        <f t="shared" si="34"/>
        <v>16630</v>
      </c>
      <c r="L37" s="43">
        <f t="shared" si="34"/>
        <v>2028837</v>
      </c>
      <c r="M37" s="43">
        <f t="shared" si="34"/>
        <v>7478</v>
      </c>
      <c r="N37" s="43">
        <f t="shared" si="34"/>
        <v>227412</v>
      </c>
      <c r="O37" s="43">
        <f t="shared" si="34"/>
        <v>0</v>
      </c>
      <c r="P37" s="43">
        <f t="shared" si="34"/>
        <v>58805</v>
      </c>
      <c r="Q37" s="43">
        <f t="shared" si="34"/>
        <v>0</v>
      </c>
      <c r="R37" s="43">
        <f t="shared" si="34"/>
        <v>8213</v>
      </c>
      <c r="S37" s="43">
        <f t="shared" si="34"/>
        <v>48352</v>
      </c>
      <c r="T37" s="44">
        <f t="shared" si="34"/>
        <v>2379097</v>
      </c>
      <c r="U37" s="43">
        <f t="shared" si="34"/>
        <v>102571</v>
      </c>
      <c r="V37" s="43">
        <f t="shared" si="34"/>
        <v>0</v>
      </c>
      <c r="W37" s="44">
        <f t="shared" si="34"/>
        <v>2481668</v>
      </c>
      <c r="X37" s="43">
        <f t="shared" si="34"/>
        <v>0</v>
      </c>
      <c r="Y37" s="43">
        <f t="shared" si="34"/>
        <v>0</v>
      </c>
      <c r="Z37" s="44">
        <f t="shared" si="34"/>
        <v>2481668</v>
      </c>
      <c r="AA37" s="43">
        <f t="shared" si="34"/>
        <v>258078</v>
      </c>
      <c r="AB37" s="43">
        <f t="shared" si="34"/>
        <v>0</v>
      </c>
      <c r="AC37" s="43">
        <f t="shared" si="34"/>
        <v>95627</v>
      </c>
      <c r="AD37" s="43">
        <f t="shared" si="34"/>
        <v>880</v>
      </c>
      <c r="AE37" s="43">
        <f t="shared" si="34"/>
        <v>1346016</v>
      </c>
      <c r="AF37" s="43">
        <f t="shared" si="34"/>
        <v>0</v>
      </c>
      <c r="AG37" s="43">
        <f t="shared" si="34"/>
        <v>507</v>
      </c>
      <c r="AH37" s="43">
        <f t="shared" si="34"/>
        <v>13780</v>
      </c>
      <c r="AI37" s="43">
        <f t="shared" si="34"/>
        <v>2751</v>
      </c>
      <c r="AJ37" s="43">
        <f t="shared" si="34"/>
        <v>0</v>
      </c>
      <c r="AK37" s="43">
        <f t="shared" si="34"/>
        <v>469238</v>
      </c>
      <c r="AL37" s="43">
        <f t="shared" si="34"/>
        <v>273282</v>
      </c>
      <c r="AM37" s="43">
        <f t="shared" si="34"/>
        <v>26304</v>
      </c>
      <c r="AN37" s="44">
        <f t="shared" si="34"/>
        <v>2486463</v>
      </c>
      <c r="AO37" s="43">
        <f t="shared" si="34"/>
        <v>0</v>
      </c>
      <c r="AP37" s="212">
        <f t="shared" si="34"/>
        <v>2486463</v>
      </c>
    </row>
    <row r="38" spans="2:45" outlineLevel="1">
      <c r="B38" s="73" t="s">
        <v>43</v>
      </c>
      <c r="C38" s="41" t="str">
        <f t="shared" ref="C38:AP38" si="35">C129</f>
        <v>380367600000</v>
      </c>
      <c r="D38" s="41" t="str">
        <f t="shared" si="35"/>
        <v>Town of Poestenkill</v>
      </c>
      <c r="E38" s="41" t="str">
        <f t="shared" si="35"/>
        <v>Rensselaer</v>
      </c>
      <c r="F38" s="41" t="str">
        <f t="shared" si="35"/>
        <v>12/31</v>
      </c>
      <c r="G38" s="54">
        <f t="shared" si="35"/>
        <v>4530</v>
      </c>
      <c r="H38" s="42">
        <f t="shared" si="35"/>
        <v>0</v>
      </c>
      <c r="I38" s="150">
        <f t="shared" si="35"/>
        <v>32.4</v>
      </c>
      <c r="J38" s="43">
        <f t="shared" si="35"/>
        <v>342159337</v>
      </c>
      <c r="K38" s="43">
        <f t="shared" si="35"/>
        <v>9629493</v>
      </c>
      <c r="L38" s="43">
        <f t="shared" si="35"/>
        <v>1114953</v>
      </c>
      <c r="M38" s="43">
        <f t="shared" si="35"/>
        <v>5359</v>
      </c>
      <c r="N38" s="43">
        <f t="shared" si="35"/>
        <v>320892</v>
      </c>
      <c r="O38" s="43">
        <f t="shared" si="35"/>
        <v>7113</v>
      </c>
      <c r="P38" s="43">
        <f t="shared" si="35"/>
        <v>17946</v>
      </c>
      <c r="Q38" s="43">
        <f t="shared" si="35"/>
        <v>10561</v>
      </c>
      <c r="R38" s="43">
        <f t="shared" si="35"/>
        <v>1493</v>
      </c>
      <c r="S38" s="43">
        <f t="shared" si="35"/>
        <v>51078</v>
      </c>
      <c r="T38" s="44">
        <f t="shared" si="35"/>
        <v>1529395</v>
      </c>
      <c r="U38" s="43">
        <f t="shared" si="35"/>
        <v>494313</v>
      </c>
      <c r="V38" s="43">
        <f t="shared" si="35"/>
        <v>430080</v>
      </c>
      <c r="W38" s="44">
        <f t="shared" si="35"/>
        <v>2453788</v>
      </c>
      <c r="X38" s="43">
        <f t="shared" si="35"/>
        <v>0</v>
      </c>
      <c r="Y38" s="43">
        <f t="shared" si="35"/>
        <v>0</v>
      </c>
      <c r="Z38" s="44">
        <f t="shared" si="35"/>
        <v>2453788</v>
      </c>
      <c r="AA38" s="43">
        <f t="shared" si="35"/>
        <v>303513</v>
      </c>
      <c r="AB38" s="43">
        <f t="shared" si="35"/>
        <v>0</v>
      </c>
      <c r="AC38" s="43">
        <f t="shared" si="35"/>
        <v>264675</v>
      </c>
      <c r="AD38" s="43">
        <f t="shared" si="35"/>
        <v>1500</v>
      </c>
      <c r="AE38" s="43">
        <f t="shared" si="35"/>
        <v>706914</v>
      </c>
      <c r="AF38" s="43">
        <f t="shared" si="35"/>
        <v>0</v>
      </c>
      <c r="AG38" s="43">
        <f t="shared" si="35"/>
        <v>0</v>
      </c>
      <c r="AH38" s="43">
        <f t="shared" si="35"/>
        <v>102292</v>
      </c>
      <c r="AI38" s="43">
        <f t="shared" si="35"/>
        <v>3250</v>
      </c>
      <c r="AJ38" s="43">
        <f t="shared" si="35"/>
        <v>9590660</v>
      </c>
      <c r="AK38" s="43">
        <f t="shared" si="35"/>
        <v>33302</v>
      </c>
      <c r="AL38" s="43">
        <f t="shared" si="35"/>
        <v>218311</v>
      </c>
      <c r="AM38" s="43">
        <f t="shared" si="35"/>
        <v>106523</v>
      </c>
      <c r="AN38" s="44">
        <f t="shared" si="35"/>
        <v>11330940</v>
      </c>
      <c r="AO38" s="43">
        <f t="shared" si="35"/>
        <v>0</v>
      </c>
      <c r="AP38" s="212">
        <f t="shared" si="35"/>
        <v>11330940</v>
      </c>
    </row>
    <row r="39" spans="2:45" outlineLevel="1">
      <c r="B39" s="72" t="s">
        <v>44</v>
      </c>
      <c r="C39" s="41" t="str">
        <f t="shared" ref="C39:AP39" si="36">C130</f>
        <v>380247000000</v>
      </c>
      <c r="D39" s="41" t="str">
        <f t="shared" si="36"/>
        <v>City of Rensselaer</v>
      </c>
      <c r="E39" s="41" t="str">
        <f t="shared" si="36"/>
        <v>Rensselaer</v>
      </c>
      <c r="F39" s="41" t="str">
        <f t="shared" si="36"/>
        <v>07/31</v>
      </c>
      <c r="G39" s="54">
        <f t="shared" si="36"/>
        <v>9392</v>
      </c>
      <c r="H39" s="42">
        <f t="shared" si="36"/>
        <v>0</v>
      </c>
      <c r="I39" s="150">
        <f t="shared" si="36"/>
        <v>3.2</v>
      </c>
      <c r="J39" s="43">
        <f t="shared" si="36"/>
        <v>405901319</v>
      </c>
      <c r="K39" s="43">
        <f t="shared" si="36"/>
        <v>4592949</v>
      </c>
      <c r="L39" s="43">
        <f t="shared" si="36"/>
        <v>5410832</v>
      </c>
      <c r="M39" s="43">
        <f t="shared" si="36"/>
        <v>1570539</v>
      </c>
      <c r="N39" s="43">
        <f t="shared" si="36"/>
        <v>1912977</v>
      </c>
      <c r="O39" s="43">
        <f t="shared" si="36"/>
        <v>149262</v>
      </c>
      <c r="P39" s="43">
        <f t="shared" si="36"/>
        <v>2608833</v>
      </c>
      <c r="Q39" s="43">
        <f t="shared" si="36"/>
        <v>72800</v>
      </c>
      <c r="R39" s="43">
        <f t="shared" si="36"/>
        <v>87534</v>
      </c>
      <c r="S39" s="43">
        <f t="shared" si="36"/>
        <v>284225</v>
      </c>
      <c r="T39" s="44">
        <f t="shared" si="36"/>
        <v>12097002</v>
      </c>
      <c r="U39" s="43">
        <f t="shared" si="36"/>
        <v>3125029</v>
      </c>
      <c r="V39" s="43">
        <f t="shared" si="36"/>
        <v>926667</v>
      </c>
      <c r="W39" s="44">
        <f t="shared" si="36"/>
        <v>16148698</v>
      </c>
      <c r="X39" s="43">
        <f t="shared" si="36"/>
        <v>3895747</v>
      </c>
      <c r="Y39" s="43">
        <f t="shared" si="36"/>
        <v>177500</v>
      </c>
      <c r="Z39" s="44">
        <f t="shared" si="36"/>
        <v>20221944</v>
      </c>
      <c r="AA39" s="43">
        <f t="shared" si="36"/>
        <v>2196120</v>
      </c>
      <c r="AB39" s="43">
        <f t="shared" si="36"/>
        <v>0</v>
      </c>
      <c r="AC39" s="43">
        <f t="shared" si="36"/>
        <v>3542766</v>
      </c>
      <c r="AD39" s="43">
        <f t="shared" si="36"/>
        <v>0</v>
      </c>
      <c r="AE39" s="43">
        <f t="shared" si="36"/>
        <v>2952294</v>
      </c>
      <c r="AF39" s="43">
        <f t="shared" si="36"/>
        <v>0</v>
      </c>
      <c r="AG39" s="43">
        <f t="shared" si="36"/>
        <v>1511738</v>
      </c>
      <c r="AH39" s="43">
        <f t="shared" si="36"/>
        <v>250264</v>
      </c>
      <c r="AI39" s="43">
        <f t="shared" si="36"/>
        <v>47313</v>
      </c>
      <c r="AJ39" s="43">
        <f t="shared" si="36"/>
        <v>2165276</v>
      </c>
      <c r="AK39" s="43">
        <f t="shared" si="36"/>
        <v>820340</v>
      </c>
      <c r="AL39" s="43">
        <f t="shared" si="36"/>
        <v>2702065</v>
      </c>
      <c r="AM39" s="43">
        <f t="shared" si="36"/>
        <v>753088</v>
      </c>
      <c r="AN39" s="44">
        <f t="shared" si="36"/>
        <v>16941267</v>
      </c>
      <c r="AO39" s="43">
        <f t="shared" si="36"/>
        <v>177500</v>
      </c>
      <c r="AP39" s="212">
        <f t="shared" si="36"/>
        <v>17118767</v>
      </c>
    </row>
    <row r="40" spans="2:45" outlineLevel="1">
      <c r="B40" s="73" t="s">
        <v>45</v>
      </c>
      <c r="C40" s="41" t="str">
        <f t="shared" ref="C40:AP40" si="37">C131</f>
        <v>380374100000</v>
      </c>
      <c r="D40" s="41" t="str">
        <f t="shared" si="37"/>
        <v>Town of Sand Lake</v>
      </c>
      <c r="E40" s="41" t="str">
        <f t="shared" si="37"/>
        <v>Rensselaer</v>
      </c>
      <c r="F40" s="41" t="str">
        <f t="shared" si="37"/>
        <v>12/31</v>
      </c>
      <c r="G40" s="54">
        <f t="shared" si="37"/>
        <v>8530</v>
      </c>
      <c r="H40" s="42">
        <f t="shared" si="37"/>
        <v>0</v>
      </c>
      <c r="I40" s="150">
        <f t="shared" si="37"/>
        <v>35.1</v>
      </c>
      <c r="J40" s="43">
        <f t="shared" si="37"/>
        <v>726584506</v>
      </c>
      <c r="K40" s="43">
        <f t="shared" si="37"/>
        <v>2411252</v>
      </c>
      <c r="L40" s="43">
        <f t="shared" si="37"/>
        <v>1625483</v>
      </c>
      <c r="M40" s="43">
        <f t="shared" si="37"/>
        <v>12511</v>
      </c>
      <c r="N40" s="43">
        <f t="shared" si="37"/>
        <v>762972</v>
      </c>
      <c r="O40" s="43">
        <f t="shared" si="37"/>
        <v>128804</v>
      </c>
      <c r="P40" s="43">
        <f t="shared" si="37"/>
        <v>543841</v>
      </c>
      <c r="Q40" s="43">
        <f t="shared" si="37"/>
        <v>4487</v>
      </c>
      <c r="R40" s="43">
        <f t="shared" si="37"/>
        <v>19367</v>
      </c>
      <c r="S40" s="43">
        <f t="shared" si="37"/>
        <v>79540</v>
      </c>
      <c r="T40" s="44">
        <f t="shared" si="37"/>
        <v>3177005</v>
      </c>
      <c r="U40" s="43">
        <f t="shared" si="37"/>
        <v>420271</v>
      </c>
      <c r="V40" s="43">
        <f t="shared" si="37"/>
        <v>176383</v>
      </c>
      <c r="W40" s="44">
        <f t="shared" si="37"/>
        <v>3773659</v>
      </c>
      <c r="X40" s="43">
        <f t="shared" si="37"/>
        <v>1681252</v>
      </c>
      <c r="Y40" s="43">
        <f t="shared" si="37"/>
        <v>182960</v>
      </c>
      <c r="Z40" s="44">
        <f t="shared" si="37"/>
        <v>5637871</v>
      </c>
      <c r="AA40" s="43">
        <f t="shared" si="37"/>
        <v>991779</v>
      </c>
      <c r="AB40" s="43">
        <f t="shared" si="37"/>
        <v>0</v>
      </c>
      <c r="AC40" s="43">
        <f t="shared" si="37"/>
        <v>386673</v>
      </c>
      <c r="AD40" s="43">
        <f t="shared" si="37"/>
        <v>1000</v>
      </c>
      <c r="AE40" s="43">
        <f t="shared" si="37"/>
        <v>1409899</v>
      </c>
      <c r="AF40" s="43">
        <f t="shared" si="37"/>
        <v>0</v>
      </c>
      <c r="AG40" s="43">
        <f t="shared" si="37"/>
        <v>0</v>
      </c>
      <c r="AH40" s="43">
        <f t="shared" si="37"/>
        <v>257111</v>
      </c>
      <c r="AI40" s="43">
        <f t="shared" si="37"/>
        <v>44691</v>
      </c>
      <c r="AJ40" s="43">
        <f t="shared" si="37"/>
        <v>0</v>
      </c>
      <c r="AK40" s="43">
        <f t="shared" si="37"/>
        <v>977037</v>
      </c>
      <c r="AL40" s="43">
        <f t="shared" si="37"/>
        <v>458202</v>
      </c>
      <c r="AM40" s="43">
        <f t="shared" si="37"/>
        <v>317269</v>
      </c>
      <c r="AN40" s="44">
        <f t="shared" si="37"/>
        <v>4843661</v>
      </c>
      <c r="AO40" s="43">
        <f t="shared" si="37"/>
        <v>182960</v>
      </c>
      <c r="AP40" s="212">
        <f t="shared" si="37"/>
        <v>5026621</v>
      </c>
    </row>
    <row r="41" spans="2:45" outlineLevel="1">
      <c r="B41" s="73" t="s">
        <v>46</v>
      </c>
      <c r="C41" s="41" t="str">
        <f t="shared" ref="C41:AP41" si="38">C132</f>
        <v>380375200000</v>
      </c>
      <c r="D41" s="41" t="str">
        <f t="shared" si="38"/>
        <v>Town of Schaghticoke</v>
      </c>
      <c r="E41" s="41" t="str">
        <f t="shared" si="38"/>
        <v>Rensselaer</v>
      </c>
      <c r="F41" s="41" t="str">
        <f t="shared" si="38"/>
        <v>12/31</v>
      </c>
      <c r="G41" s="54">
        <f t="shared" si="38"/>
        <v>7679</v>
      </c>
      <c r="H41" s="42">
        <f t="shared" si="38"/>
        <v>0</v>
      </c>
      <c r="I41" s="150">
        <f t="shared" si="38"/>
        <v>49.8</v>
      </c>
      <c r="J41" s="43">
        <f t="shared" si="38"/>
        <v>582264982</v>
      </c>
      <c r="K41" s="43">
        <f t="shared" si="38"/>
        <v>5545750</v>
      </c>
      <c r="L41" s="43">
        <f t="shared" si="38"/>
        <v>2033947</v>
      </c>
      <c r="M41" s="43">
        <f t="shared" si="38"/>
        <v>7807</v>
      </c>
      <c r="N41" s="43">
        <f t="shared" si="38"/>
        <v>573781</v>
      </c>
      <c r="O41" s="43">
        <f t="shared" si="38"/>
        <v>56222</v>
      </c>
      <c r="P41" s="43">
        <f t="shared" si="38"/>
        <v>397371</v>
      </c>
      <c r="Q41" s="43">
        <f t="shared" si="38"/>
        <v>55653</v>
      </c>
      <c r="R41" s="43">
        <f t="shared" si="38"/>
        <v>16096</v>
      </c>
      <c r="S41" s="43">
        <f t="shared" si="38"/>
        <v>65271</v>
      </c>
      <c r="T41" s="44">
        <f t="shared" si="38"/>
        <v>3206148</v>
      </c>
      <c r="U41" s="43">
        <f t="shared" si="38"/>
        <v>371100</v>
      </c>
      <c r="V41" s="43">
        <f t="shared" si="38"/>
        <v>66556</v>
      </c>
      <c r="W41" s="44">
        <f t="shared" si="38"/>
        <v>3643804</v>
      </c>
      <c r="X41" s="43">
        <f t="shared" si="38"/>
        <v>0</v>
      </c>
      <c r="Y41" s="43">
        <f t="shared" si="38"/>
        <v>34671</v>
      </c>
      <c r="Z41" s="44">
        <f t="shared" si="38"/>
        <v>3678475</v>
      </c>
      <c r="AA41" s="43">
        <f t="shared" si="38"/>
        <v>466105</v>
      </c>
      <c r="AB41" s="43">
        <f t="shared" si="38"/>
        <v>0</v>
      </c>
      <c r="AC41" s="43">
        <f t="shared" si="38"/>
        <v>244664</v>
      </c>
      <c r="AD41" s="43">
        <f t="shared" si="38"/>
        <v>3000</v>
      </c>
      <c r="AE41" s="43">
        <f t="shared" si="38"/>
        <v>1182285</v>
      </c>
      <c r="AF41" s="43">
        <f t="shared" si="38"/>
        <v>0</v>
      </c>
      <c r="AG41" s="43">
        <f t="shared" si="38"/>
        <v>0</v>
      </c>
      <c r="AH41" s="43">
        <f t="shared" si="38"/>
        <v>70578</v>
      </c>
      <c r="AI41" s="43">
        <f t="shared" si="38"/>
        <v>18800</v>
      </c>
      <c r="AJ41" s="43">
        <f t="shared" si="38"/>
        <v>422836</v>
      </c>
      <c r="AK41" s="43">
        <f t="shared" si="38"/>
        <v>720495</v>
      </c>
      <c r="AL41" s="43">
        <f t="shared" si="38"/>
        <v>427630</v>
      </c>
      <c r="AM41" s="43">
        <f t="shared" si="38"/>
        <v>397871</v>
      </c>
      <c r="AN41" s="44">
        <f t="shared" si="38"/>
        <v>3954264</v>
      </c>
      <c r="AO41" s="43">
        <f t="shared" si="38"/>
        <v>34671</v>
      </c>
      <c r="AP41" s="212">
        <f t="shared" si="38"/>
        <v>3988935</v>
      </c>
    </row>
    <row r="42" spans="2:45" outlineLevel="1">
      <c r="B42" s="74" t="s">
        <v>47</v>
      </c>
      <c r="C42" s="75" t="str">
        <f t="shared" ref="C42:AP42" si="39">C133</f>
        <v>380475204460</v>
      </c>
      <c r="D42" s="75" t="str">
        <f t="shared" si="39"/>
        <v>Village of Schaghticoke</v>
      </c>
      <c r="E42" s="75" t="str">
        <f t="shared" si="39"/>
        <v>Rensselaer</v>
      </c>
      <c r="F42" s="75" t="str">
        <f t="shared" si="39"/>
        <v>05/31</v>
      </c>
      <c r="G42" s="77">
        <f t="shared" si="39"/>
        <v>592</v>
      </c>
      <c r="H42" s="77">
        <f t="shared" si="39"/>
        <v>0</v>
      </c>
      <c r="I42" s="151">
        <f t="shared" si="39"/>
        <v>0.8</v>
      </c>
      <c r="J42" s="78">
        <f t="shared" si="39"/>
        <v>43080391</v>
      </c>
      <c r="K42" s="77">
        <f t="shared" si="39"/>
        <v>0</v>
      </c>
      <c r="L42" s="79">
        <f t="shared" si="39"/>
        <v>146687</v>
      </c>
      <c r="M42" s="79">
        <f t="shared" si="39"/>
        <v>155</v>
      </c>
      <c r="N42" s="79">
        <f t="shared" si="39"/>
        <v>55787</v>
      </c>
      <c r="O42" s="79">
        <f t="shared" si="39"/>
        <v>5497</v>
      </c>
      <c r="P42" s="79">
        <f t="shared" si="39"/>
        <v>88840</v>
      </c>
      <c r="Q42" s="79">
        <f t="shared" si="39"/>
        <v>0</v>
      </c>
      <c r="R42" s="79">
        <f t="shared" si="39"/>
        <v>18818</v>
      </c>
      <c r="S42" s="79">
        <f t="shared" si="39"/>
        <v>41550</v>
      </c>
      <c r="T42" s="80">
        <f t="shared" si="39"/>
        <v>357334</v>
      </c>
      <c r="U42" s="79">
        <f t="shared" si="39"/>
        <v>59184</v>
      </c>
      <c r="V42" s="79">
        <f t="shared" si="39"/>
        <v>312265</v>
      </c>
      <c r="W42" s="80">
        <f t="shared" si="39"/>
        <v>728782</v>
      </c>
      <c r="X42" s="79">
        <f t="shared" si="39"/>
        <v>0</v>
      </c>
      <c r="Y42" s="79">
        <f t="shared" si="39"/>
        <v>30000</v>
      </c>
      <c r="Z42" s="80">
        <f t="shared" si="39"/>
        <v>758782</v>
      </c>
      <c r="AA42" s="79">
        <f t="shared" si="39"/>
        <v>120041</v>
      </c>
      <c r="AB42" s="79">
        <f t="shared" si="39"/>
        <v>0</v>
      </c>
      <c r="AC42" s="79">
        <f t="shared" si="39"/>
        <v>386231</v>
      </c>
      <c r="AD42" s="79">
        <f t="shared" si="39"/>
        <v>0</v>
      </c>
      <c r="AE42" s="79">
        <f t="shared" si="39"/>
        <v>93972</v>
      </c>
      <c r="AF42" s="79">
        <f t="shared" si="39"/>
        <v>0</v>
      </c>
      <c r="AG42" s="79">
        <f t="shared" si="39"/>
        <v>276</v>
      </c>
      <c r="AH42" s="79">
        <f t="shared" si="39"/>
        <v>13228</v>
      </c>
      <c r="AI42" s="79">
        <f t="shared" si="39"/>
        <v>4875</v>
      </c>
      <c r="AJ42" s="79">
        <f t="shared" si="39"/>
        <v>128842</v>
      </c>
      <c r="AK42" s="79">
        <f t="shared" si="39"/>
        <v>1157</v>
      </c>
      <c r="AL42" s="79">
        <f t="shared" si="39"/>
        <v>18157</v>
      </c>
      <c r="AM42" s="79">
        <f t="shared" si="39"/>
        <v>0</v>
      </c>
      <c r="AN42" s="80">
        <f t="shared" si="39"/>
        <v>766779</v>
      </c>
      <c r="AO42" s="79">
        <f t="shared" si="39"/>
        <v>30000</v>
      </c>
      <c r="AP42" s="212">
        <f t="shared" si="39"/>
        <v>796779</v>
      </c>
    </row>
    <row r="43" spans="2:45" outlineLevel="1">
      <c r="B43" s="73" t="s">
        <v>48</v>
      </c>
      <c r="C43" s="41" t="str">
        <f t="shared" ref="C43:AP43" si="40">C134</f>
        <v>380375300000</v>
      </c>
      <c r="D43" s="41" t="str">
        <f t="shared" si="40"/>
        <v>Town of Schodack</v>
      </c>
      <c r="E43" s="41" t="str">
        <f t="shared" si="40"/>
        <v>Rensselaer</v>
      </c>
      <c r="F43" s="41" t="str">
        <f t="shared" si="40"/>
        <v>12/31</v>
      </c>
      <c r="G43" s="54">
        <f t="shared" si="40"/>
        <v>12794</v>
      </c>
      <c r="H43" s="42">
        <f t="shared" si="40"/>
        <v>0</v>
      </c>
      <c r="I43" s="150">
        <f t="shared" si="40"/>
        <v>61.9</v>
      </c>
      <c r="J43" s="43">
        <f t="shared" si="40"/>
        <v>1128496869</v>
      </c>
      <c r="K43" s="43">
        <f t="shared" si="40"/>
        <v>16469915</v>
      </c>
      <c r="L43" s="43">
        <f t="shared" si="40"/>
        <v>5536364</v>
      </c>
      <c r="M43" s="43">
        <f t="shared" si="40"/>
        <v>233405</v>
      </c>
      <c r="N43" s="43">
        <f t="shared" si="40"/>
        <v>1026675</v>
      </c>
      <c r="O43" s="43">
        <f t="shared" si="40"/>
        <v>75588</v>
      </c>
      <c r="P43" s="43">
        <f t="shared" si="40"/>
        <v>793320</v>
      </c>
      <c r="Q43" s="43">
        <f t="shared" si="40"/>
        <v>10728</v>
      </c>
      <c r="R43" s="43">
        <f t="shared" si="40"/>
        <v>127923</v>
      </c>
      <c r="S43" s="43">
        <f t="shared" si="40"/>
        <v>755214</v>
      </c>
      <c r="T43" s="44">
        <f t="shared" si="40"/>
        <v>8559216</v>
      </c>
      <c r="U43" s="43">
        <f t="shared" si="40"/>
        <v>577393</v>
      </c>
      <c r="V43" s="43">
        <f t="shared" si="40"/>
        <v>249773</v>
      </c>
      <c r="W43" s="44">
        <f t="shared" si="40"/>
        <v>9386382</v>
      </c>
      <c r="X43" s="43">
        <f t="shared" si="40"/>
        <v>1735863</v>
      </c>
      <c r="Y43" s="43">
        <f t="shared" si="40"/>
        <v>3722343</v>
      </c>
      <c r="Z43" s="44">
        <f t="shared" si="40"/>
        <v>14844587</v>
      </c>
      <c r="AA43" s="43">
        <f t="shared" si="40"/>
        <v>1527507</v>
      </c>
      <c r="AB43" s="43">
        <f t="shared" si="40"/>
        <v>0</v>
      </c>
      <c r="AC43" s="43">
        <f t="shared" si="40"/>
        <v>1607356</v>
      </c>
      <c r="AD43" s="43">
        <f t="shared" si="40"/>
        <v>2266</v>
      </c>
      <c r="AE43" s="43">
        <f t="shared" si="40"/>
        <v>1870587</v>
      </c>
      <c r="AF43" s="43">
        <f t="shared" si="40"/>
        <v>235212</v>
      </c>
      <c r="AG43" s="43">
        <f t="shared" si="40"/>
        <v>4000</v>
      </c>
      <c r="AH43" s="43">
        <f t="shared" si="40"/>
        <v>499089</v>
      </c>
      <c r="AI43" s="43">
        <f t="shared" si="40"/>
        <v>21488</v>
      </c>
      <c r="AJ43" s="43">
        <f t="shared" si="40"/>
        <v>1004572</v>
      </c>
      <c r="AK43" s="43">
        <f t="shared" si="40"/>
        <v>438657</v>
      </c>
      <c r="AL43" s="43">
        <f t="shared" si="40"/>
        <v>969406</v>
      </c>
      <c r="AM43" s="43">
        <f t="shared" si="40"/>
        <v>1416184</v>
      </c>
      <c r="AN43" s="44">
        <f t="shared" si="40"/>
        <v>9596324</v>
      </c>
      <c r="AO43" s="43">
        <f t="shared" si="40"/>
        <v>3722343</v>
      </c>
      <c r="AP43" s="212">
        <f t="shared" si="40"/>
        <v>13318667</v>
      </c>
      <c r="AQ43"/>
      <c r="AR43"/>
      <c r="AS43"/>
    </row>
    <row r="44" spans="2:45" outlineLevel="1">
      <c r="B44" s="74" t="s">
        <v>49</v>
      </c>
      <c r="C44" s="75" t="str">
        <f t="shared" ref="C44:AP44" si="41">C135</f>
        <v>380475300790</v>
      </c>
      <c r="D44" s="75" t="str">
        <f t="shared" si="41"/>
        <v>Village of Castleton-On-Hudson</v>
      </c>
      <c r="E44" s="75" t="str">
        <f t="shared" si="41"/>
        <v>Rensselaer</v>
      </c>
      <c r="F44" s="75" t="str">
        <f t="shared" si="41"/>
        <v>05/31</v>
      </c>
      <c r="G44" s="76">
        <f t="shared" si="41"/>
        <v>1473</v>
      </c>
      <c r="H44" s="76">
        <f t="shared" si="41"/>
        <v>0</v>
      </c>
      <c r="I44" s="151">
        <f t="shared" si="41"/>
        <v>0.7</v>
      </c>
      <c r="J44" s="77">
        <f t="shared" si="41"/>
        <v>118313321</v>
      </c>
      <c r="K44" s="78">
        <f t="shared" si="41"/>
        <v>2136558</v>
      </c>
      <c r="L44" s="79">
        <f t="shared" si="41"/>
        <v>414550</v>
      </c>
      <c r="M44" s="79">
        <f t="shared" si="41"/>
        <v>13580</v>
      </c>
      <c r="N44" s="79">
        <f t="shared" si="41"/>
        <v>149389</v>
      </c>
      <c r="O44" s="79">
        <f t="shared" si="41"/>
        <v>3748</v>
      </c>
      <c r="P44" s="79">
        <f t="shared" si="41"/>
        <v>860838</v>
      </c>
      <c r="Q44" s="79">
        <f t="shared" si="41"/>
        <v>185879</v>
      </c>
      <c r="R44" s="79">
        <f t="shared" si="41"/>
        <v>12280</v>
      </c>
      <c r="S44" s="79">
        <f t="shared" si="41"/>
        <v>31090</v>
      </c>
      <c r="T44" s="80">
        <f t="shared" si="41"/>
        <v>1671354</v>
      </c>
      <c r="U44" s="79">
        <f t="shared" si="41"/>
        <v>550774</v>
      </c>
      <c r="V44" s="79">
        <f t="shared" si="41"/>
        <v>36741</v>
      </c>
      <c r="W44" s="80">
        <f t="shared" si="41"/>
        <v>2258869</v>
      </c>
      <c r="X44" s="79">
        <f t="shared" si="41"/>
        <v>0</v>
      </c>
      <c r="Y44" s="79">
        <f t="shared" si="41"/>
        <v>11933</v>
      </c>
      <c r="Z44" s="80">
        <f t="shared" si="41"/>
        <v>2270802</v>
      </c>
      <c r="AA44" s="79">
        <f t="shared" si="41"/>
        <v>151234</v>
      </c>
      <c r="AB44" s="79">
        <f t="shared" si="41"/>
        <v>0</v>
      </c>
      <c r="AC44" s="79">
        <f t="shared" si="41"/>
        <v>82815</v>
      </c>
      <c r="AD44" s="79">
        <f t="shared" si="41"/>
        <v>1200</v>
      </c>
      <c r="AE44" s="79">
        <f t="shared" si="41"/>
        <v>1069814</v>
      </c>
      <c r="AF44" s="79">
        <f t="shared" si="41"/>
        <v>0</v>
      </c>
      <c r="AG44" s="79">
        <f t="shared" si="41"/>
        <v>11029</v>
      </c>
      <c r="AH44" s="79">
        <f t="shared" si="41"/>
        <v>255233</v>
      </c>
      <c r="AI44" s="79">
        <f t="shared" si="41"/>
        <v>1462</v>
      </c>
      <c r="AJ44" s="79">
        <f t="shared" si="41"/>
        <v>126995</v>
      </c>
      <c r="AK44" s="79">
        <f t="shared" si="41"/>
        <v>583447</v>
      </c>
      <c r="AL44" s="79">
        <f t="shared" si="41"/>
        <v>173820</v>
      </c>
      <c r="AM44" s="79">
        <f t="shared" si="41"/>
        <v>165452</v>
      </c>
      <c r="AN44" s="80">
        <f t="shared" si="41"/>
        <v>2622501</v>
      </c>
      <c r="AO44" s="79">
        <f t="shared" si="41"/>
        <v>11933</v>
      </c>
      <c r="AP44" s="212">
        <f t="shared" si="41"/>
        <v>2634434</v>
      </c>
      <c r="AQ44"/>
      <c r="AR44"/>
      <c r="AS44"/>
    </row>
    <row r="45" spans="2:45" outlineLevel="1">
      <c r="B45" s="73" t="s">
        <v>50</v>
      </c>
      <c r="C45" s="41" t="str">
        <f t="shared" ref="C45:AP45" si="42">C136</f>
        <v>380380400000</v>
      </c>
      <c r="D45" s="41" t="str">
        <f t="shared" si="42"/>
        <v>Town of Stephentown</v>
      </c>
      <c r="E45" s="41" t="str">
        <f t="shared" si="42"/>
        <v>Rensselaer</v>
      </c>
      <c r="F45" s="41" t="str">
        <f t="shared" si="42"/>
        <v>12/31</v>
      </c>
      <c r="G45" s="54">
        <f t="shared" si="42"/>
        <v>2903</v>
      </c>
      <c r="H45" s="42">
        <f t="shared" si="42"/>
        <v>0</v>
      </c>
      <c r="I45" s="150">
        <f t="shared" si="42"/>
        <v>57.9</v>
      </c>
      <c r="J45" s="43">
        <f t="shared" si="42"/>
        <v>258190053</v>
      </c>
      <c r="K45" s="82">
        <f t="shared" si="42"/>
        <v>0</v>
      </c>
      <c r="L45" s="43" t="str">
        <f t="shared" si="42"/>
        <v>-</v>
      </c>
      <c r="M45" s="43" t="str">
        <f t="shared" si="42"/>
        <v>-</v>
      </c>
      <c r="N45" s="43" t="str">
        <f t="shared" si="42"/>
        <v>-</v>
      </c>
      <c r="O45" s="43" t="str">
        <f t="shared" si="42"/>
        <v>-</v>
      </c>
      <c r="P45" s="43" t="str">
        <f t="shared" si="42"/>
        <v>-</v>
      </c>
      <c r="Q45" s="43" t="str">
        <f t="shared" si="42"/>
        <v>-</v>
      </c>
      <c r="R45" s="43" t="str">
        <f t="shared" si="42"/>
        <v>-</v>
      </c>
      <c r="S45" s="43" t="str">
        <f t="shared" si="42"/>
        <v>-</v>
      </c>
      <c r="T45" s="44" t="str">
        <f t="shared" si="42"/>
        <v>-</v>
      </c>
      <c r="U45" s="43" t="str">
        <f t="shared" si="42"/>
        <v>-</v>
      </c>
      <c r="V45" s="43" t="str">
        <f t="shared" si="42"/>
        <v>-</v>
      </c>
      <c r="W45" s="44" t="str">
        <f t="shared" si="42"/>
        <v>-</v>
      </c>
      <c r="X45" s="43" t="str">
        <f t="shared" si="42"/>
        <v>-</v>
      </c>
      <c r="Y45" s="43" t="str">
        <f t="shared" si="42"/>
        <v>-</v>
      </c>
      <c r="Z45" s="44" t="str">
        <f t="shared" si="42"/>
        <v>-</v>
      </c>
      <c r="AA45" s="43" t="str">
        <f t="shared" si="42"/>
        <v>-</v>
      </c>
      <c r="AB45" s="43" t="str">
        <f t="shared" si="42"/>
        <v>-</v>
      </c>
      <c r="AC45" s="43" t="str">
        <f t="shared" si="42"/>
        <v>-</v>
      </c>
      <c r="AD45" s="43" t="str">
        <f t="shared" si="42"/>
        <v>-</v>
      </c>
      <c r="AE45" s="43" t="str">
        <f t="shared" si="42"/>
        <v>-</v>
      </c>
      <c r="AF45" s="43" t="str">
        <f t="shared" si="42"/>
        <v>-</v>
      </c>
      <c r="AG45" s="43" t="str">
        <f t="shared" si="42"/>
        <v>-</v>
      </c>
      <c r="AH45" s="43" t="str">
        <f t="shared" si="42"/>
        <v>-</v>
      </c>
      <c r="AI45" s="43" t="str">
        <f t="shared" si="42"/>
        <v>-</v>
      </c>
      <c r="AJ45" s="43" t="str">
        <f t="shared" si="42"/>
        <v>-</v>
      </c>
      <c r="AK45" s="43" t="str">
        <f t="shared" si="42"/>
        <v>-</v>
      </c>
      <c r="AL45" s="43" t="str">
        <f t="shared" si="42"/>
        <v>-</v>
      </c>
      <c r="AM45" s="43" t="str">
        <f t="shared" si="42"/>
        <v>-</v>
      </c>
      <c r="AN45" s="44" t="str">
        <f t="shared" si="42"/>
        <v>-</v>
      </c>
      <c r="AO45" s="43" t="str">
        <f t="shared" si="42"/>
        <v>-</v>
      </c>
      <c r="AP45" s="212" t="str">
        <f t="shared" si="42"/>
        <v>-</v>
      </c>
      <c r="AQ45"/>
      <c r="AR45"/>
      <c r="AS45"/>
    </row>
    <row r="46" spans="2:45" outlineLevel="1">
      <c r="B46" s="86" t="s">
        <v>51</v>
      </c>
      <c r="C46" s="46" t="str">
        <f t="shared" ref="C46:AP46" si="43">C137</f>
        <v>380257000000</v>
      </c>
      <c r="D46" s="46" t="str">
        <f t="shared" si="43"/>
        <v>City of Troy</v>
      </c>
      <c r="E46" s="46" t="str">
        <f t="shared" si="43"/>
        <v>Rensselaer</v>
      </c>
      <c r="F46" s="46" t="str">
        <f t="shared" si="43"/>
        <v>12/31</v>
      </c>
      <c r="G46" s="53">
        <f t="shared" si="43"/>
        <v>50129</v>
      </c>
      <c r="H46" s="47">
        <f t="shared" si="43"/>
        <v>0</v>
      </c>
      <c r="I46" s="153">
        <f t="shared" si="43"/>
        <v>10.4</v>
      </c>
      <c r="J46" s="48">
        <f t="shared" si="43"/>
        <v>1905426906</v>
      </c>
      <c r="K46" s="48">
        <f t="shared" si="43"/>
        <v>76568550</v>
      </c>
      <c r="L46" s="48">
        <f t="shared" si="43"/>
        <v>18323507</v>
      </c>
      <c r="M46" s="48">
        <f t="shared" si="43"/>
        <v>1898020</v>
      </c>
      <c r="N46" s="48">
        <f t="shared" si="43"/>
        <v>14069098</v>
      </c>
      <c r="O46" s="48">
        <f t="shared" si="43"/>
        <v>539137</v>
      </c>
      <c r="P46" s="48">
        <f t="shared" si="43"/>
        <v>19245649</v>
      </c>
      <c r="Q46" s="48">
        <f t="shared" si="43"/>
        <v>429573</v>
      </c>
      <c r="R46" s="48">
        <f t="shared" si="43"/>
        <v>3263642</v>
      </c>
      <c r="S46" s="48">
        <f t="shared" si="43"/>
        <v>4245666</v>
      </c>
      <c r="T46" s="49">
        <f t="shared" si="43"/>
        <v>62014292</v>
      </c>
      <c r="U46" s="48">
        <f t="shared" si="43"/>
        <v>16750224</v>
      </c>
      <c r="V46" s="48">
        <f t="shared" si="43"/>
        <v>9719503</v>
      </c>
      <c r="W46" s="49">
        <f t="shared" si="43"/>
        <v>88484019</v>
      </c>
      <c r="X46" s="48">
        <f t="shared" si="43"/>
        <v>1225000</v>
      </c>
      <c r="Y46" s="48">
        <f t="shared" si="43"/>
        <v>3672867</v>
      </c>
      <c r="Z46" s="49">
        <f t="shared" si="43"/>
        <v>93381886</v>
      </c>
      <c r="AA46" s="48">
        <f t="shared" si="43"/>
        <v>8623752</v>
      </c>
      <c r="AB46" s="48">
        <f t="shared" si="43"/>
        <v>0</v>
      </c>
      <c r="AC46" s="48">
        <f t="shared" si="43"/>
        <v>22468206</v>
      </c>
      <c r="AD46" s="48">
        <f t="shared" si="43"/>
        <v>111111</v>
      </c>
      <c r="AE46" s="48">
        <f t="shared" si="43"/>
        <v>9613486</v>
      </c>
      <c r="AF46" s="48">
        <f t="shared" si="43"/>
        <v>0</v>
      </c>
      <c r="AG46" s="48">
        <f t="shared" si="43"/>
        <v>3317796</v>
      </c>
      <c r="AH46" s="48">
        <f t="shared" si="43"/>
        <v>2846127</v>
      </c>
      <c r="AI46" s="48">
        <f t="shared" si="43"/>
        <v>1985776</v>
      </c>
      <c r="AJ46" s="48">
        <f t="shared" si="43"/>
        <v>7644325</v>
      </c>
      <c r="AK46" s="48">
        <f t="shared" si="43"/>
        <v>3999857</v>
      </c>
      <c r="AL46" s="48">
        <f t="shared" si="43"/>
        <v>18675799</v>
      </c>
      <c r="AM46" s="48">
        <f t="shared" si="43"/>
        <v>7282120</v>
      </c>
      <c r="AN46" s="49">
        <f t="shared" si="43"/>
        <v>86568355</v>
      </c>
      <c r="AO46" s="48">
        <f t="shared" si="43"/>
        <v>3672867</v>
      </c>
      <c r="AP46" s="218">
        <f t="shared" si="43"/>
        <v>90241222</v>
      </c>
      <c r="AQ46"/>
      <c r="AR46"/>
      <c r="AS46"/>
    </row>
    <row r="47" spans="2:45">
      <c r="B47" s="67" t="s">
        <v>52</v>
      </c>
      <c r="C47" s="45" t="str">
        <f t="shared" ref="C47:AP47" si="44">C138</f>
        <v>410100000000</v>
      </c>
      <c r="D47" s="45" t="str">
        <f t="shared" si="44"/>
        <v>County of Saratoga</v>
      </c>
      <c r="E47" s="45" t="str">
        <f t="shared" si="44"/>
        <v>Saratoga</v>
      </c>
      <c r="F47" s="45" t="str">
        <f t="shared" si="44"/>
        <v>12/31</v>
      </c>
      <c r="G47" s="68">
        <f t="shared" si="44"/>
        <v>219607</v>
      </c>
      <c r="H47" s="69">
        <f t="shared" si="44"/>
        <v>0</v>
      </c>
      <c r="I47" s="149">
        <f t="shared" si="44"/>
        <v>810</v>
      </c>
      <c r="J47" s="70">
        <f t="shared" si="44"/>
        <v>21886916706</v>
      </c>
      <c r="K47" s="70">
        <f t="shared" si="44"/>
        <v>79869000</v>
      </c>
      <c r="L47" s="70">
        <f t="shared" si="44"/>
        <v>46220413</v>
      </c>
      <c r="M47" s="70">
        <f t="shared" si="44"/>
        <v>3371156</v>
      </c>
      <c r="N47" s="70">
        <f t="shared" si="44"/>
        <v>96552344</v>
      </c>
      <c r="O47" s="70">
        <f t="shared" si="44"/>
        <v>2632032</v>
      </c>
      <c r="P47" s="70">
        <f t="shared" si="44"/>
        <v>46380225</v>
      </c>
      <c r="Q47" s="70">
        <f t="shared" si="44"/>
        <v>5656583</v>
      </c>
      <c r="R47" s="70">
        <f t="shared" si="44"/>
        <v>3734803</v>
      </c>
      <c r="S47" s="70">
        <f t="shared" si="44"/>
        <v>3523537</v>
      </c>
      <c r="T47" s="71">
        <f t="shared" si="44"/>
        <v>208071093</v>
      </c>
      <c r="U47" s="70">
        <f t="shared" si="44"/>
        <v>22285279</v>
      </c>
      <c r="V47" s="70">
        <f t="shared" si="44"/>
        <v>28159389</v>
      </c>
      <c r="W47" s="71">
        <f t="shared" si="44"/>
        <v>258515761</v>
      </c>
      <c r="X47" s="70">
        <f t="shared" si="44"/>
        <v>28974000</v>
      </c>
      <c r="Y47" s="70">
        <f t="shared" si="44"/>
        <v>21023924</v>
      </c>
      <c r="Z47" s="71">
        <f t="shared" si="44"/>
        <v>308513685</v>
      </c>
      <c r="AA47" s="70">
        <f t="shared" si="44"/>
        <v>95283313</v>
      </c>
      <c r="AB47" s="70">
        <f t="shared" si="44"/>
        <v>17730776</v>
      </c>
      <c r="AC47" s="70">
        <f t="shared" si="44"/>
        <v>20740882</v>
      </c>
      <c r="AD47" s="70">
        <f t="shared" si="44"/>
        <v>32082224</v>
      </c>
      <c r="AE47" s="70">
        <f t="shared" si="44"/>
        <v>16044646</v>
      </c>
      <c r="AF47" s="70">
        <f t="shared" si="44"/>
        <v>47228329</v>
      </c>
      <c r="AG47" s="70">
        <f t="shared" si="44"/>
        <v>783671</v>
      </c>
      <c r="AH47" s="70">
        <f t="shared" si="44"/>
        <v>1758310</v>
      </c>
      <c r="AI47" s="70">
        <f t="shared" si="44"/>
        <v>3568010</v>
      </c>
      <c r="AJ47" s="70">
        <f t="shared" si="44"/>
        <v>0</v>
      </c>
      <c r="AK47" s="70">
        <f t="shared" si="44"/>
        <v>7305998</v>
      </c>
      <c r="AL47" s="70">
        <f t="shared" si="44"/>
        <v>41820436</v>
      </c>
      <c r="AM47" s="70">
        <f t="shared" si="44"/>
        <v>4894027</v>
      </c>
      <c r="AN47" s="71">
        <f t="shared" si="44"/>
        <v>289240623</v>
      </c>
      <c r="AO47" s="70">
        <f t="shared" si="44"/>
        <v>21023925</v>
      </c>
      <c r="AP47" s="217">
        <f t="shared" si="44"/>
        <v>310264548</v>
      </c>
      <c r="AQ47"/>
      <c r="AR47"/>
      <c r="AS47"/>
    </row>
    <row r="48" spans="2:45" outlineLevel="1">
      <c r="B48" s="85" t="s">
        <v>53</v>
      </c>
      <c r="C48" s="75" t="str">
        <f t="shared" ref="C48:AP48" si="45">C139</f>
        <v>410453400340</v>
      </c>
      <c r="D48" s="75" t="str">
        <f t="shared" si="45"/>
        <v>Village of Ballston Spa</v>
      </c>
      <c r="E48" s="75" t="str">
        <f t="shared" si="45"/>
        <v>Saratoga</v>
      </c>
      <c r="F48" s="75" t="str">
        <f t="shared" si="45"/>
        <v>05/31</v>
      </c>
      <c r="G48" s="76">
        <f t="shared" si="45"/>
        <v>5409</v>
      </c>
      <c r="H48" s="76">
        <f t="shared" si="45"/>
        <v>0</v>
      </c>
      <c r="I48" s="151">
        <f t="shared" si="45"/>
        <v>1.6</v>
      </c>
      <c r="J48" s="78">
        <f t="shared" si="45"/>
        <v>334011245</v>
      </c>
      <c r="K48" s="78">
        <f t="shared" si="45"/>
        <v>952705</v>
      </c>
      <c r="L48" s="79">
        <f t="shared" si="45"/>
        <v>1202165</v>
      </c>
      <c r="M48" s="79">
        <f t="shared" si="45"/>
        <v>3842</v>
      </c>
      <c r="N48" s="79">
        <f t="shared" si="45"/>
        <v>880430</v>
      </c>
      <c r="O48" s="79">
        <f t="shared" si="45"/>
        <v>54040</v>
      </c>
      <c r="P48" s="79">
        <f t="shared" si="45"/>
        <v>912429</v>
      </c>
      <c r="Q48" s="79">
        <f t="shared" si="45"/>
        <v>346834</v>
      </c>
      <c r="R48" s="79">
        <f t="shared" si="45"/>
        <v>59783</v>
      </c>
      <c r="S48" s="79">
        <f t="shared" si="45"/>
        <v>131346</v>
      </c>
      <c r="T48" s="80">
        <f t="shared" si="45"/>
        <v>3590869</v>
      </c>
      <c r="U48" s="79">
        <f t="shared" si="45"/>
        <v>343619</v>
      </c>
      <c r="V48" s="79">
        <f t="shared" si="45"/>
        <v>1040020</v>
      </c>
      <c r="W48" s="80">
        <f t="shared" si="45"/>
        <v>4974508</v>
      </c>
      <c r="X48" s="79">
        <f t="shared" si="45"/>
        <v>0</v>
      </c>
      <c r="Y48" s="79">
        <f t="shared" si="45"/>
        <v>0</v>
      </c>
      <c r="Z48" s="80">
        <f t="shared" si="45"/>
        <v>4974508</v>
      </c>
      <c r="AA48" s="79">
        <f t="shared" si="45"/>
        <v>568371</v>
      </c>
      <c r="AB48" s="79">
        <f t="shared" si="45"/>
        <v>0</v>
      </c>
      <c r="AC48" s="79">
        <f t="shared" si="45"/>
        <v>774544</v>
      </c>
      <c r="AD48" s="79">
        <f t="shared" si="45"/>
        <v>5883</v>
      </c>
      <c r="AE48" s="79">
        <f t="shared" si="45"/>
        <v>456986</v>
      </c>
      <c r="AF48" s="79">
        <f t="shared" si="45"/>
        <v>988548</v>
      </c>
      <c r="AG48" s="79">
        <f t="shared" si="45"/>
        <v>3400</v>
      </c>
      <c r="AH48" s="79">
        <f t="shared" si="45"/>
        <v>322768</v>
      </c>
      <c r="AI48" s="79">
        <f t="shared" si="45"/>
        <v>17000</v>
      </c>
      <c r="AJ48" s="79">
        <f t="shared" si="45"/>
        <v>499553</v>
      </c>
      <c r="AK48" s="79">
        <f t="shared" si="45"/>
        <v>154746</v>
      </c>
      <c r="AL48" s="79">
        <f t="shared" si="45"/>
        <v>628864</v>
      </c>
      <c r="AM48" s="79">
        <f t="shared" si="45"/>
        <v>354896</v>
      </c>
      <c r="AN48" s="80">
        <f t="shared" si="45"/>
        <v>4775559</v>
      </c>
      <c r="AO48" s="79">
        <f t="shared" si="45"/>
        <v>0</v>
      </c>
      <c r="AP48" s="212">
        <f t="shared" si="45"/>
        <v>4775559</v>
      </c>
      <c r="AQ48"/>
      <c r="AR48"/>
      <c r="AS48"/>
    </row>
    <row r="49" spans="2:42" outlineLevel="1">
      <c r="B49" s="73" t="s">
        <v>54</v>
      </c>
      <c r="C49" s="41" t="str">
        <f t="shared" ref="C49:AP49" si="46">C140</f>
        <v>410304900000</v>
      </c>
      <c r="D49" s="41" t="str">
        <f t="shared" si="46"/>
        <v>Town of Ballston</v>
      </c>
      <c r="E49" s="41" t="str">
        <f t="shared" si="46"/>
        <v>Saratoga</v>
      </c>
      <c r="F49" s="41" t="str">
        <f t="shared" si="46"/>
        <v>12/31</v>
      </c>
      <c r="G49" s="54">
        <f t="shared" si="46"/>
        <v>9776</v>
      </c>
      <c r="H49" s="42">
        <f t="shared" si="46"/>
        <v>0</v>
      </c>
      <c r="I49" s="150">
        <f t="shared" si="46"/>
        <v>29.6</v>
      </c>
      <c r="J49" s="43">
        <f t="shared" si="46"/>
        <v>952484335</v>
      </c>
      <c r="K49" s="43">
        <f t="shared" si="46"/>
        <v>3970500</v>
      </c>
      <c r="L49" s="43">
        <f t="shared" si="46"/>
        <v>1176284</v>
      </c>
      <c r="M49" s="43">
        <f t="shared" si="46"/>
        <v>7700</v>
      </c>
      <c r="N49" s="43">
        <f t="shared" si="46"/>
        <v>2235176</v>
      </c>
      <c r="O49" s="43">
        <f t="shared" si="46"/>
        <v>70551</v>
      </c>
      <c r="P49" s="43">
        <f t="shared" si="46"/>
        <v>686364</v>
      </c>
      <c r="Q49" s="43">
        <f t="shared" si="46"/>
        <v>26000</v>
      </c>
      <c r="R49" s="43">
        <f t="shared" si="46"/>
        <v>30808</v>
      </c>
      <c r="S49" s="43">
        <f t="shared" si="46"/>
        <v>225501</v>
      </c>
      <c r="T49" s="44">
        <f t="shared" si="46"/>
        <v>4458384</v>
      </c>
      <c r="U49" s="43">
        <f t="shared" si="46"/>
        <v>493998</v>
      </c>
      <c r="V49" s="43">
        <f t="shared" si="46"/>
        <v>0</v>
      </c>
      <c r="W49" s="44">
        <f t="shared" si="46"/>
        <v>4952382</v>
      </c>
      <c r="X49" s="43">
        <f t="shared" si="46"/>
        <v>0</v>
      </c>
      <c r="Y49" s="43">
        <f t="shared" si="46"/>
        <v>0</v>
      </c>
      <c r="Z49" s="44">
        <f t="shared" si="46"/>
        <v>4952382</v>
      </c>
      <c r="AA49" s="43">
        <f t="shared" si="46"/>
        <v>853477</v>
      </c>
      <c r="AB49" s="43">
        <f t="shared" si="46"/>
        <v>0</v>
      </c>
      <c r="AC49" s="43">
        <f t="shared" si="46"/>
        <v>394575</v>
      </c>
      <c r="AD49" s="43">
        <f t="shared" si="46"/>
        <v>3213</v>
      </c>
      <c r="AE49" s="43">
        <f t="shared" si="46"/>
        <v>1478818</v>
      </c>
      <c r="AF49" s="43">
        <f t="shared" si="46"/>
        <v>0</v>
      </c>
      <c r="AG49" s="43">
        <f t="shared" si="46"/>
        <v>0</v>
      </c>
      <c r="AH49" s="43">
        <f t="shared" si="46"/>
        <v>479905</v>
      </c>
      <c r="AI49" s="43">
        <f t="shared" si="46"/>
        <v>17226</v>
      </c>
      <c r="AJ49" s="43">
        <f t="shared" si="46"/>
        <v>1136490</v>
      </c>
      <c r="AK49" s="43">
        <f t="shared" si="46"/>
        <v>1279</v>
      </c>
      <c r="AL49" s="43">
        <f t="shared" si="46"/>
        <v>550536</v>
      </c>
      <c r="AM49" s="43">
        <f t="shared" si="46"/>
        <v>507569</v>
      </c>
      <c r="AN49" s="44">
        <f t="shared" si="46"/>
        <v>5423088</v>
      </c>
      <c r="AO49" s="43">
        <f t="shared" si="46"/>
        <v>0</v>
      </c>
      <c r="AP49" s="212">
        <f t="shared" si="46"/>
        <v>5423088</v>
      </c>
    </row>
    <row r="50" spans="2:42" outlineLevel="1">
      <c r="B50" s="73" t="s">
        <v>55</v>
      </c>
      <c r="C50" s="41" t="str">
        <f t="shared" ref="C50:AP50" si="47">C141</f>
        <v>410314700000</v>
      </c>
      <c r="D50" s="41" t="str">
        <f t="shared" si="47"/>
        <v>Town of Charlton</v>
      </c>
      <c r="E50" s="41" t="str">
        <f t="shared" si="47"/>
        <v>Saratoga</v>
      </c>
      <c r="F50" s="41" t="str">
        <f t="shared" si="47"/>
        <v>12/31</v>
      </c>
      <c r="G50" s="54">
        <f t="shared" si="47"/>
        <v>4133</v>
      </c>
      <c r="H50" s="42">
        <f t="shared" si="47"/>
        <v>0</v>
      </c>
      <c r="I50" s="150">
        <f t="shared" si="47"/>
        <v>32.799999999999997</v>
      </c>
      <c r="J50" s="43">
        <f t="shared" si="47"/>
        <v>441650710</v>
      </c>
      <c r="K50" s="43">
        <f t="shared" si="47"/>
        <v>1853600</v>
      </c>
      <c r="L50" s="43">
        <f t="shared" si="47"/>
        <v>138032</v>
      </c>
      <c r="M50" s="43">
        <f t="shared" si="47"/>
        <v>2472</v>
      </c>
      <c r="N50" s="43">
        <f t="shared" si="47"/>
        <v>1130663</v>
      </c>
      <c r="O50" s="43">
        <f t="shared" si="47"/>
        <v>23129</v>
      </c>
      <c r="P50" s="43">
        <f t="shared" si="47"/>
        <v>153397</v>
      </c>
      <c r="Q50" s="43">
        <f t="shared" si="47"/>
        <v>360</v>
      </c>
      <c r="R50" s="43">
        <f t="shared" si="47"/>
        <v>9535</v>
      </c>
      <c r="S50" s="43">
        <f t="shared" si="47"/>
        <v>63034</v>
      </c>
      <c r="T50" s="44">
        <f t="shared" si="47"/>
        <v>1520622</v>
      </c>
      <c r="U50" s="43">
        <f t="shared" si="47"/>
        <v>299256</v>
      </c>
      <c r="V50" s="43">
        <f t="shared" si="47"/>
        <v>0</v>
      </c>
      <c r="W50" s="44">
        <f t="shared" si="47"/>
        <v>1819878</v>
      </c>
      <c r="X50" s="43">
        <f t="shared" si="47"/>
        <v>0</v>
      </c>
      <c r="Y50" s="43">
        <f t="shared" si="47"/>
        <v>0</v>
      </c>
      <c r="Z50" s="44">
        <f t="shared" si="47"/>
        <v>1819878</v>
      </c>
      <c r="AA50" s="43">
        <f t="shared" si="47"/>
        <v>502504</v>
      </c>
      <c r="AB50" s="43">
        <f t="shared" si="47"/>
        <v>0</v>
      </c>
      <c r="AC50" s="43">
        <f t="shared" si="47"/>
        <v>88596</v>
      </c>
      <c r="AD50" s="43">
        <f t="shared" si="47"/>
        <v>1031</v>
      </c>
      <c r="AE50" s="43">
        <f t="shared" si="47"/>
        <v>637956</v>
      </c>
      <c r="AF50" s="43">
        <f t="shared" si="47"/>
        <v>0</v>
      </c>
      <c r="AG50" s="43">
        <f t="shared" si="47"/>
        <v>0</v>
      </c>
      <c r="AH50" s="43">
        <f t="shared" si="47"/>
        <v>66642</v>
      </c>
      <c r="AI50" s="43">
        <f t="shared" si="47"/>
        <v>10155</v>
      </c>
      <c r="AJ50" s="43">
        <f t="shared" si="47"/>
        <v>266966</v>
      </c>
      <c r="AK50" s="43">
        <f t="shared" si="47"/>
        <v>12846</v>
      </c>
      <c r="AL50" s="43">
        <f t="shared" si="47"/>
        <v>179598</v>
      </c>
      <c r="AM50" s="43">
        <f t="shared" si="47"/>
        <v>147919</v>
      </c>
      <c r="AN50" s="44">
        <f t="shared" si="47"/>
        <v>1914213</v>
      </c>
      <c r="AO50" s="43">
        <f t="shared" si="47"/>
        <v>0</v>
      </c>
      <c r="AP50" s="212">
        <f t="shared" si="47"/>
        <v>1914213</v>
      </c>
    </row>
    <row r="51" spans="2:42" outlineLevel="1">
      <c r="B51" s="73" t="s">
        <v>56</v>
      </c>
      <c r="C51" s="41" t="str">
        <f t="shared" ref="C51:AP51" si="48">C142</f>
        <v>410317400000</v>
      </c>
      <c r="D51" s="41" t="str">
        <f t="shared" si="48"/>
        <v>Town of Clifton Park</v>
      </c>
      <c r="E51" s="41" t="str">
        <f t="shared" si="48"/>
        <v>Saratoga</v>
      </c>
      <c r="F51" s="41" t="str">
        <f t="shared" si="48"/>
        <v>12/31</v>
      </c>
      <c r="G51" s="54">
        <f t="shared" si="48"/>
        <v>36705</v>
      </c>
      <c r="H51" s="42">
        <f t="shared" si="48"/>
        <v>0</v>
      </c>
      <c r="I51" s="150">
        <f t="shared" si="48"/>
        <v>48.2</v>
      </c>
      <c r="J51" s="43">
        <f t="shared" si="48"/>
        <v>3896606465</v>
      </c>
      <c r="K51" s="43">
        <f t="shared" si="48"/>
        <v>12057491</v>
      </c>
      <c r="L51" s="43">
        <f t="shared" si="48"/>
        <v>3014340</v>
      </c>
      <c r="M51" s="43">
        <f t="shared" si="48"/>
        <v>178159</v>
      </c>
      <c r="N51" s="43">
        <f t="shared" si="48"/>
        <v>9712419</v>
      </c>
      <c r="O51" s="43">
        <f t="shared" si="48"/>
        <v>0</v>
      </c>
      <c r="P51" s="43">
        <f t="shared" si="48"/>
        <v>2550050</v>
      </c>
      <c r="Q51" s="43">
        <f t="shared" si="48"/>
        <v>1297210</v>
      </c>
      <c r="R51" s="43">
        <f t="shared" si="48"/>
        <v>780977</v>
      </c>
      <c r="S51" s="43">
        <f t="shared" si="48"/>
        <v>897141</v>
      </c>
      <c r="T51" s="44">
        <f t="shared" si="48"/>
        <v>18430295</v>
      </c>
      <c r="U51" s="43">
        <f t="shared" si="48"/>
        <v>2259487</v>
      </c>
      <c r="V51" s="43">
        <f t="shared" si="48"/>
        <v>412705</v>
      </c>
      <c r="W51" s="44">
        <f t="shared" si="48"/>
        <v>21102486</v>
      </c>
      <c r="X51" s="43">
        <f t="shared" si="48"/>
        <v>41000</v>
      </c>
      <c r="Y51" s="43">
        <f t="shared" si="48"/>
        <v>3820295</v>
      </c>
      <c r="Z51" s="44">
        <f t="shared" si="48"/>
        <v>24963781</v>
      </c>
      <c r="AA51" s="43">
        <f t="shared" si="48"/>
        <v>3805643</v>
      </c>
      <c r="AB51" s="43">
        <f t="shared" si="48"/>
        <v>0</v>
      </c>
      <c r="AC51" s="43">
        <f t="shared" si="48"/>
        <v>3923680</v>
      </c>
      <c r="AD51" s="43">
        <f t="shared" si="48"/>
        <v>21300</v>
      </c>
      <c r="AE51" s="43">
        <f t="shared" si="48"/>
        <v>4180749</v>
      </c>
      <c r="AF51" s="43">
        <f t="shared" si="48"/>
        <v>319770</v>
      </c>
      <c r="AG51" s="43">
        <f t="shared" si="48"/>
        <v>500</v>
      </c>
      <c r="AH51" s="43">
        <f t="shared" si="48"/>
        <v>3536309</v>
      </c>
      <c r="AI51" s="43">
        <f t="shared" si="48"/>
        <v>406803</v>
      </c>
      <c r="AJ51" s="43">
        <f t="shared" si="48"/>
        <v>23361</v>
      </c>
      <c r="AK51" s="43">
        <f t="shared" si="48"/>
        <v>2367952</v>
      </c>
      <c r="AL51" s="43">
        <f t="shared" si="48"/>
        <v>3279495</v>
      </c>
      <c r="AM51" s="43">
        <f t="shared" si="48"/>
        <v>1046495</v>
      </c>
      <c r="AN51" s="44">
        <f t="shared" si="48"/>
        <v>22912056</v>
      </c>
      <c r="AO51" s="43">
        <f t="shared" si="48"/>
        <v>3820295</v>
      </c>
      <c r="AP51" s="212">
        <f t="shared" si="48"/>
        <v>26732351</v>
      </c>
    </row>
    <row r="52" spans="2:42" outlineLevel="1">
      <c r="B52" s="73" t="s">
        <v>57</v>
      </c>
      <c r="C52" s="41" t="str">
        <f t="shared" ref="C52:AP52" si="49">C143</f>
        <v>410320000000</v>
      </c>
      <c r="D52" s="41" t="str">
        <f t="shared" si="49"/>
        <v>Town of Corinth</v>
      </c>
      <c r="E52" s="41" t="str">
        <f t="shared" si="49"/>
        <v>Saratoga</v>
      </c>
      <c r="F52" s="41" t="str">
        <f t="shared" si="49"/>
        <v>12/31</v>
      </c>
      <c r="G52" s="54">
        <f t="shared" si="49"/>
        <v>6531</v>
      </c>
      <c r="H52" s="42">
        <f t="shared" si="49"/>
        <v>0</v>
      </c>
      <c r="I52" s="150">
        <f t="shared" si="49"/>
        <v>56.8</v>
      </c>
      <c r="J52" s="43">
        <f t="shared" si="49"/>
        <v>549529510</v>
      </c>
      <c r="K52" s="82">
        <f t="shared" si="49"/>
        <v>0</v>
      </c>
      <c r="L52" s="43">
        <f t="shared" si="49"/>
        <v>1608003</v>
      </c>
      <c r="M52" s="43">
        <f t="shared" si="49"/>
        <v>318571</v>
      </c>
      <c r="N52" s="43">
        <f t="shared" si="49"/>
        <v>702444</v>
      </c>
      <c r="O52" s="43">
        <f t="shared" si="49"/>
        <v>45968</v>
      </c>
      <c r="P52" s="43">
        <f t="shared" si="49"/>
        <v>525553</v>
      </c>
      <c r="Q52" s="43">
        <f t="shared" si="49"/>
        <v>0</v>
      </c>
      <c r="R52" s="43">
        <f t="shared" si="49"/>
        <v>13728</v>
      </c>
      <c r="S52" s="43">
        <f t="shared" si="49"/>
        <v>56229</v>
      </c>
      <c r="T52" s="44">
        <f t="shared" si="49"/>
        <v>3270496</v>
      </c>
      <c r="U52" s="43">
        <f t="shared" si="49"/>
        <v>1439047</v>
      </c>
      <c r="V52" s="43">
        <f t="shared" si="49"/>
        <v>0</v>
      </c>
      <c r="W52" s="44">
        <f t="shared" si="49"/>
        <v>4709543</v>
      </c>
      <c r="X52" s="43">
        <f t="shared" si="49"/>
        <v>0</v>
      </c>
      <c r="Y52" s="43">
        <f t="shared" si="49"/>
        <v>0</v>
      </c>
      <c r="Z52" s="44">
        <f t="shared" si="49"/>
        <v>4709543</v>
      </c>
      <c r="AA52" s="43">
        <f t="shared" si="49"/>
        <v>557591</v>
      </c>
      <c r="AB52" s="43">
        <f t="shared" si="49"/>
        <v>0</v>
      </c>
      <c r="AC52" s="43">
        <f t="shared" si="49"/>
        <v>513849</v>
      </c>
      <c r="AD52" s="43">
        <f t="shared" si="49"/>
        <v>348873</v>
      </c>
      <c r="AE52" s="43">
        <f t="shared" si="49"/>
        <v>2049043</v>
      </c>
      <c r="AF52" s="43">
        <f t="shared" si="49"/>
        <v>0</v>
      </c>
      <c r="AG52" s="43">
        <f t="shared" si="49"/>
        <v>4500</v>
      </c>
      <c r="AH52" s="43">
        <f t="shared" si="49"/>
        <v>94798</v>
      </c>
      <c r="AI52" s="43">
        <f t="shared" si="49"/>
        <v>72269</v>
      </c>
      <c r="AJ52" s="43">
        <f t="shared" si="49"/>
        <v>25376</v>
      </c>
      <c r="AK52" s="43">
        <f t="shared" si="49"/>
        <v>230817</v>
      </c>
      <c r="AL52" s="43">
        <f t="shared" si="49"/>
        <v>437423</v>
      </c>
      <c r="AM52" s="43">
        <f t="shared" si="49"/>
        <v>0</v>
      </c>
      <c r="AN52" s="44">
        <f t="shared" si="49"/>
        <v>4334538</v>
      </c>
      <c r="AO52" s="43">
        <f t="shared" si="49"/>
        <v>0</v>
      </c>
      <c r="AP52" s="212">
        <f t="shared" si="49"/>
        <v>4334538</v>
      </c>
    </row>
    <row r="53" spans="2:42" outlineLevel="1">
      <c r="B53" s="74" t="s">
        <v>58</v>
      </c>
      <c r="C53" s="75" t="str">
        <f t="shared" ref="C53:AP53" si="50">C144</f>
        <v>410420001150</v>
      </c>
      <c r="D53" s="75" t="str">
        <f t="shared" si="50"/>
        <v>Village of Corinth</v>
      </c>
      <c r="E53" s="75" t="str">
        <f t="shared" si="50"/>
        <v>Saratoga</v>
      </c>
      <c r="F53" s="75" t="str">
        <f t="shared" si="50"/>
        <v>05/31</v>
      </c>
      <c r="G53" s="76">
        <f t="shared" si="50"/>
        <v>2559</v>
      </c>
      <c r="H53" s="76">
        <f t="shared" si="50"/>
        <v>0</v>
      </c>
      <c r="I53" s="151">
        <f t="shared" si="50"/>
        <v>1.1000000000000001</v>
      </c>
      <c r="J53" s="78">
        <f t="shared" si="50"/>
        <v>240958385</v>
      </c>
      <c r="K53" s="78">
        <f t="shared" si="50"/>
        <v>5990000</v>
      </c>
      <c r="L53" s="79">
        <f t="shared" si="50"/>
        <v>1433372</v>
      </c>
      <c r="M53" s="79">
        <f t="shared" si="50"/>
        <v>467441</v>
      </c>
      <c r="N53" s="79">
        <f t="shared" si="50"/>
        <v>658638</v>
      </c>
      <c r="O53" s="79">
        <f t="shared" si="50"/>
        <v>0</v>
      </c>
      <c r="P53" s="79">
        <f t="shared" si="50"/>
        <v>785843</v>
      </c>
      <c r="Q53" s="79">
        <f t="shared" si="50"/>
        <v>261021</v>
      </c>
      <c r="R53" s="79">
        <f t="shared" si="50"/>
        <v>22943</v>
      </c>
      <c r="S53" s="79">
        <f t="shared" si="50"/>
        <v>15085</v>
      </c>
      <c r="T53" s="80">
        <f t="shared" si="50"/>
        <v>3644343</v>
      </c>
      <c r="U53" s="79">
        <f t="shared" si="50"/>
        <v>227662</v>
      </c>
      <c r="V53" s="79">
        <f t="shared" si="50"/>
        <v>915691</v>
      </c>
      <c r="W53" s="80">
        <f t="shared" si="50"/>
        <v>4787696</v>
      </c>
      <c r="X53" s="79">
        <f t="shared" si="50"/>
        <v>0</v>
      </c>
      <c r="Y53" s="79">
        <f t="shared" si="50"/>
        <v>488546</v>
      </c>
      <c r="Z53" s="80">
        <f t="shared" si="50"/>
        <v>5276242</v>
      </c>
      <c r="AA53" s="79">
        <f t="shared" si="50"/>
        <v>354145</v>
      </c>
      <c r="AB53" s="79">
        <f t="shared" si="50"/>
        <v>0</v>
      </c>
      <c r="AC53" s="79">
        <f t="shared" si="50"/>
        <v>672066</v>
      </c>
      <c r="AD53" s="79">
        <f t="shared" si="50"/>
        <v>0</v>
      </c>
      <c r="AE53" s="79">
        <f t="shared" si="50"/>
        <v>813269</v>
      </c>
      <c r="AF53" s="79">
        <f t="shared" si="50"/>
        <v>466450</v>
      </c>
      <c r="AG53" s="79">
        <f t="shared" si="50"/>
        <v>439150</v>
      </c>
      <c r="AH53" s="79">
        <f t="shared" si="50"/>
        <v>60922</v>
      </c>
      <c r="AI53" s="79">
        <f t="shared" si="50"/>
        <v>7232</v>
      </c>
      <c r="AJ53" s="79">
        <f t="shared" si="50"/>
        <v>292752</v>
      </c>
      <c r="AK53" s="79">
        <f t="shared" si="50"/>
        <v>422386</v>
      </c>
      <c r="AL53" s="79">
        <f t="shared" si="50"/>
        <v>423314</v>
      </c>
      <c r="AM53" s="79">
        <f t="shared" si="50"/>
        <v>459934</v>
      </c>
      <c r="AN53" s="80">
        <f t="shared" si="50"/>
        <v>4411620</v>
      </c>
      <c r="AO53" s="79">
        <f t="shared" si="50"/>
        <v>488546</v>
      </c>
      <c r="AP53" s="212">
        <f t="shared" si="50"/>
        <v>4900166</v>
      </c>
    </row>
    <row r="54" spans="2:42" outlineLevel="1">
      <c r="B54" s="73" t="s">
        <v>59</v>
      </c>
      <c r="C54" s="41" t="str">
        <f t="shared" ref="C54:AP54" si="51">C145</f>
        <v>410322000000</v>
      </c>
      <c r="D54" s="41" t="str">
        <f t="shared" si="51"/>
        <v>Town of Day</v>
      </c>
      <c r="E54" s="41" t="str">
        <f t="shared" si="51"/>
        <v>Saratoga</v>
      </c>
      <c r="F54" s="41" t="str">
        <f t="shared" si="51"/>
        <v>12/31</v>
      </c>
      <c r="G54" s="42">
        <f t="shared" si="51"/>
        <v>856</v>
      </c>
      <c r="H54" s="42">
        <f t="shared" si="51"/>
        <v>0</v>
      </c>
      <c r="I54" s="150">
        <f t="shared" si="51"/>
        <v>64.099999999999994</v>
      </c>
      <c r="J54" s="43">
        <f t="shared" si="51"/>
        <v>324648383</v>
      </c>
      <c r="K54" s="82">
        <f t="shared" si="51"/>
        <v>0</v>
      </c>
      <c r="L54" s="43">
        <f t="shared" si="51"/>
        <v>461663</v>
      </c>
      <c r="M54" s="43">
        <f t="shared" si="51"/>
        <v>22953</v>
      </c>
      <c r="N54" s="43">
        <f t="shared" si="51"/>
        <v>778955</v>
      </c>
      <c r="O54" s="43">
        <f t="shared" si="51"/>
        <v>0</v>
      </c>
      <c r="P54" s="43">
        <f t="shared" si="51"/>
        <v>11967</v>
      </c>
      <c r="Q54" s="43">
        <f t="shared" si="51"/>
        <v>0</v>
      </c>
      <c r="R54" s="43">
        <f t="shared" si="51"/>
        <v>7149</v>
      </c>
      <c r="S54" s="43">
        <f t="shared" si="51"/>
        <v>7071</v>
      </c>
      <c r="T54" s="44">
        <f t="shared" si="51"/>
        <v>1289758</v>
      </c>
      <c r="U54" s="43">
        <f t="shared" si="51"/>
        <v>238567</v>
      </c>
      <c r="V54" s="43">
        <f t="shared" si="51"/>
        <v>0</v>
      </c>
      <c r="W54" s="44">
        <f t="shared" si="51"/>
        <v>1528325</v>
      </c>
      <c r="X54" s="43">
        <f t="shared" si="51"/>
        <v>0</v>
      </c>
      <c r="Y54" s="43">
        <f t="shared" si="51"/>
        <v>0</v>
      </c>
      <c r="Z54" s="44">
        <f t="shared" si="51"/>
        <v>1528325</v>
      </c>
      <c r="AA54" s="43">
        <f t="shared" si="51"/>
        <v>279631</v>
      </c>
      <c r="AB54" s="43">
        <f t="shared" si="51"/>
        <v>0</v>
      </c>
      <c r="AC54" s="43">
        <f t="shared" si="51"/>
        <v>95858</v>
      </c>
      <c r="AD54" s="43">
        <f t="shared" si="51"/>
        <v>1516</v>
      </c>
      <c r="AE54" s="43">
        <f t="shared" si="51"/>
        <v>835428</v>
      </c>
      <c r="AF54" s="43">
        <f t="shared" si="51"/>
        <v>0</v>
      </c>
      <c r="AG54" s="43">
        <f t="shared" si="51"/>
        <v>0</v>
      </c>
      <c r="AH54" s="43">
        <f t="shared" si="51"/>
        <v>17180</v>
      </c>
      <c r="AI54" s="43">
        <f t="shared" si="51"/>
        <v>8894</v>
      </c>
      <c r="AJ54" s="43">
        <f t="shared" si="51"/>
        <v>0</v>
      </c>
      <c r="AK54" s="43">
        <f t="shared" si="51"/>
        <v>311307</v>
      </c>
      <c r="AL54" s="43">
        <f t="shared" si="51"/>
        <v>228447</v>
      </c>
      <c r="AM54" s="43">
        <f t="shared" si="51"/>
        <v>0</v>
      </c>
      <c r="AN54" s="44">
        <f t="shared" si="51"/>
        <v>1778261</v>
      </c>
      <c r="AO54" s="43">
        <f t="shared" si="51"/>
        <v>0</v>
      </c>
      <c r="AP54" s="212">
        <f t="shared" si="51"/>
        <v>1778261</v>
      </c>
    </row>
    <row r="55" spans="2:42" outlineLevel="1">
      <c r="B55" s="73" t="s">
        <v>60</v>
      </c>
      <c r="C55" s="41" t="str">
        <f t="shared" ref="C55:AP55" si="52">C146</f>
        <v>410325500000</v>
      </c>
      <c r="D55" s="41" t="str">
        <f t="shared" si="52"/>
        <v>Town of Edinburg</v>
      </c>
      <c r="E55" s="41" t="str">
        <f t="shared" si="52"/>
        <v>Saratoga</v>
      </c>
      <c r="F55" s="41" t="str">
        <f t="shared" si="52"/>
        <v>12/31</v>
      </c>
      <c r="G55" s="54">
        <f t="shared" si="52"/>
        <v>1214</v>
      </c>
      <c r="H55" s="42">
        <f t="shared" si="52"/>
        <v>0</v>
      </c>
      <c r="I55" s="150">
        <f t="shared" si="52"/>
        <v>60.2</v>
      </c>
      <c r="J55" s="43">
        <f t="shared" si="52"/>
        <v>409060172</v>
      </c>
      <c r="K55" s="82">
        <f t="shared" si="52"/>
        <v>0</v>
      </c>
      <c r="L55" s="43">
        <f t="shared" si="52"/>
        <v>280075</v>
      </c>
      <c r="M55" s="43">
        <f t="shared" si="52"/>
        <v>5251</v>
      </c>
      <c r="N55" s="43">
        <f t="shared" si="52"/>
        <v>962445</v>
      </c>
      <c r="O55" s="43">
        <f t="shared" si="52"/>
        <v>0</v>
      </c>
      <c r="P55" s="43">
        <f t="shared" si="52"/>
        <v>18969</v>
      </c>
      <c r="Q55" s="43">
        <f t="shared" si="52"/>
        <v>0</v>
      </c>
      <c r="R55" s="43">
        <f t="shared" si="52"/>
        <v>9533</v>
      </c>
      <c r="S55" s="43">
        <f t="shared" si="52"/>
        <v>10240</v>
      </c>
      <c r="T55" s="44">
        <f t="shared" si="52"/>
        <v>1286513</v>
      </c>
      <c r="U55" s="43">
        <f t="shared" si="52"/>
        <v>141649</v>
      </c>
      <c r="V55" s="43">
        <f t="shared" si="52"/>
        <v>0</v>
      </c>
      <c r="W55" s="44">
        <f t="shared" si="52"/>
        <v>1428162</v>
      </c>
      <c r="X55" s="43">
        <f t="shared" si="52"/>
        <v>0</v>
      </c>
      <c r="Y55" s="43">
        <f t="shared" si="52"/>
        <v>50733</v>
      </c>
      <c r="Z55" s="44">
        <f t="shared" si="52"/>
        <v>1478895</v>
      </c>
      <c r="AA55" s="43">
        <f t="shared" si="52"/>
        <v>308468</v>
      </c>
      <c r="AB55" s="43">
        <f t="shared" si="52"/>
        <v>0</v>
      </c>
      <c r="AC55" s="43">
        <f t="shared" si="52"/>
        <v>106764</v>
      </c>
      <c r="AD55" s="43">
        <f t="shared" si="52"/>
        <v>2676</v>
      </c>
      <c r="AE55" s="43">
        <f t="shared" si="52"/>
        <v>584756</v>
      </c>
      <c r="AF55" s="43">
        <f t="shared" si="52"/>
        <v>0</v>
      </c>
      <c r="AG55" s="43">
        <f t="shared" si="52"/>
        <v>1253</v>
      </c>
      <c r="AH55" s="43">
        <f t="shared" si="52"/>
        <v>13977</v>
      </c>
      <c r="AI55" s="43">
        <f t="shared" si="52"/>
        <v>10330</v>
      </c>
      <c r="AJ55" s="43">
        <f t="shared" si="52"/>
        <v>0</v>
      </c>
      <c r="AK55" s="43">
        <f t="shared" si="52"/>
        <v>142103</v>
      </c>
      <c r="AL55" s="43">
        <f t="shared" si="52"/>
        <v>138797</v>
      </c>
      <c r="AM55" s="43">
        <f t="shared" si="52"/>
        <v>0</v>
      </c>
      <c r="AN55" s="44">
        <f t="shared" si="52"/>
        <v>1309124</v>
      </c>
      <c r="AO55" s="43">
        <f t="shared" si="52"/>
        <v>50733</v>
      </c>
      <c r="AP55" s="212">
        <f t="shared" si="52"/>
        <v>1359857</v>
      </c>
    </row>
    <row r="56" spans="2:42" outlineLevel="1">
      <c r="B56" s="73" t="s">
        <v>61</v>
      </c>
      <c r="C56" s="41" t="str">
        <f t="shared" ref="C56:AP56" si="53">C147</f>
        <v>410331400000</v>
      </c>
      <c r="D56" s="41" t="str">
        <f t="shared" si="53"/>
        <v>Town of Galway</v>
      </c>
      <c r="E56" s="41" t="str">
        <f t="shared" si="53"/>
        <v>Saratoga</v>
      </c>
      <c r="F56" s="41" t="str">
        <f t="shared" si="53"/>
        <v>12/31</v>
      </c>
      <c r="G56" s="54">
        <f t="shared" si="53"/>
        <v>3545</v>
      </c>
      <c r="H56" s="42">
        <f t="shared" si="53"/>
        <v>0</v>
      </c>
      <c r="I56" s="150">
        <f t="shared" si="53"/>
        <v>43.8</v>
      </c>
      <c r="J56" s="43">
        <f t="shared" si="53"/>
        <v>428006969</v>
      </c>
      <c r="K56" s="43">
        <f t="shared" si="53"/>
        <v>632000</v>
      </c>
      <c r="L56" s="43">
        <f t="shared" si="53"/>
        <v>564000</v>
      </c>
      <c r="M56" s="43">
        <f t="shared" si="53"/>
        <v>3386</v>
      </c>
      <c r="N56" s="43">
        <f t="shared" si="53"/>
        <v>1035159</v>
      </c>
      <c r="O56" s="43">
        <f t="shared" si="53"/>
        <v>45476</v>
      </c>
      <c r="P56" s="43">
        <f t="shared" si="53"/>
        <v>9565</v>
      </c>
      <c r="Q56" s="43">
        <f t="shared" si="53"/>
        <v>7486</v>
      </c>
      <c r="R56" s="43">
        <f t="shared" si="53"/>
        <v>450</v>
      </c>
      <c r="S56" s="43">
        <f t="shared" si="53"/>
        <v>29742</v>
      </c>
      <c r="T56" s="44">
        <f t="shared" si="53"/>
        <v>1695263</v>
      </c>
      <c r="U56" s="43">
        <f t="shared" si="53"/>
        <v>240885</v>
      </c>
      <c r="V56" s="43">
        <f t="shared" si="53"/>
        <v>0</v>
      </c>
      <c r="W56" s="44">
        <f t="shared" si="53"/>
        <v>1936148</v>
      </c>
      <c r="X56" s="43">
        <f t="shared" si="53"/>
        <v>0</v>
      </c>
      <c r="Y56" s="43">
        <f t="shared" si="53"/>
        <v>0</v>
      </c>
      <c r="Z56" s="44">
        <f t="shared" si="53"/>
        <v>1936148</v>
      </c>
      <c r="AA56" s="43">
        <f t="shared" si="53"/>
        <v>287979</v>
      </c>
      <c r="AB56" s="43">
        <f t="shared" si="53"/>
        <v>0</v>
      </c>
      <c r="AC56" s="43">
        <f t="shared" si="53"/>
        <v>328896</v>
      </c>
      <c r="AD56" s="43">
        <f t="shared" si="53"/>
        <v>1000</v>
      </c>
      <c r="AE56" s="43">
        <f t="shared" si="53"/>
        <v>949547</v>
      </c>
      <c r="AF56" s="43">
        <f t="shared" si="53"/>
        <v>4000</v>
      </c>
      <c r="AG56" s="43">
        <f t="shared" si="53"/>
        <v>0</v>
      </c>
      <c r="AH56" s="43">
        <f t="shared" si="53"/>
        <v>36028</v>
      </c>
      <c r="AI56" s="43">
        <f t="shared" si="53"/>
        <v>9159</v>
      </c>
      <c r="AJ56" s="43">
        <f t="shared" si="53"/>
        <v>0</v>
      </c>
      <c r="AK56" s="43">
        <f t="shared" si="53"/>
        <v>4442</v>
      </c>
      <c r="AL56" s="43">
        <f t="shared" si="53"/>
        <v>145612</v>
      </c>
      <c r="AM56" s="43">
        <f t="shared" si="53"/>
        <v>140621</v>
      </c>
      <c r="AN56" s="44">
        <f t="shared" si="53"/>
        <v>1907285</v>
      </c>
      <c r="AO56" s="43">
        <f t="shared" si="53"/>
        <v>0</v>
      </c>
      <c r="AP56" s="212">
        <f t="shared" si="53"/>
        <v>1907285</v>
      </c>
    </row>
    <row r="57" spans="2:42" outlineLevel="1">
      <c r="B57" s="74" t="s">
        <v>62</v>
      </c>
      <c r="C57" s="75" t="str">
        <f t="shared" ref="C57:AP57" si="54">C148</f>
        <v>410431401900</v>
      </c>
      <c r="D57" s="75" t="str">
        <f t="shared" si="54"/>
        <v>Village of Galway</v>
      </c>
      <c r="E57" s="75" t="str">
        <f t="shared" si="54"/>
        <v>Saratoga</v>
      </c>
      <c r="F57" s="75" t="str">
        <f t="shared" si="54"/>
        <v>05/31</v>
      </c>
      <c r="G57" s="77">
        <f t="shared" si="54"/>
        <v>200</v>
      </c>
      <c r="H57" s="77">
        <f t="shared" si="54"/>
        <v>0</v>
      </c>
      <c r="I57" s="151">
        <f t="shared" si="54"/>
        <v>0.3</v>
      </c>
      <c r="J57" s="78">
        <f t="shared" si="54"/>
        <v>13207727</v>
      </c>
      <c r="K57" s="77">
        <f t="shared" si="54"/>
        <v>0</v>
      </c>
      <c r="L57" s="79">
        <f t="shared" si="54"/>
        <v>0</v>
      </c>
      <c r="M57" s="79">
        <f t="shared" si="54"/>
        <v>0</v>
      </c>
      <c r="N57" s="79">
        <f t="shared" si="54"/>
        <v>39705</v>
      </c>
      <c r="O57" s="79">
        <f t="shared" si="54"/>
        <v>0</v>
      </c>
      <c r="P57" s="79">
        <f t="shared" si="54"/>
        <v>185</v>
      </c>
      <c r="Q57" s="79">
        <f t="shared" si="54"/>
        <v>0</v>
      </c>
      <c r="R57" s="79">
        <f t="shared" si="54"/>
        <v>2175</v>
      </c>
      <c r="S57" s="79">
        <f t="shared" si="54"/>
        <v>15375</v>
      </c>
      <c r="T57" s="80">
        <f t="shared" si="54"/>
        <v>57440</v>
      </c>
      <c r="U57" s="79">
        <f t="shared" si="54"/>
        <v>5343</v>
      </c>
      <c r="V57" s="79">
        <f t="shared" si="54"/>
        <v>0</v>
      </c>
      <c r="W57" s="80">
        <f t="shared" si="54"/>
        <v>62783</v>
      </c>
      <c r="X57" s="79">
        <f t="shared" si="54"/>
        <v>0</v>
      </c>
      <c r="Y57" s="79">
        <f t="shared" si="54"/>
        <v>0</v>
      </c>
      <c r="Z57" s="80">
        <f t="shared" si="54"/>
        <v>62783</v>
      </c>
      <c r="AA57" s="79">
        <f t="shared" si="54"/>
        <v>16808</v>
      </c>
      <c r="AB57" s="79">
        <f t="shared" si="54"/>
        <v>0</v>
      </c>
      <c r="AC57" s="79">
        <f t="shared" si="54"/>
        <v>20315</v>
      </c>
      <c r="AD57" s="79">
        <f t="shared" si="54"/>
        <v>0</v>
      </c>
      <c r="AE57" s="79">
        <f t="shared" si="54"/>
        <v>2606</v>
      </c>
      <c r="AF57" s="79">
        <f t="shared" si="54"/>
        <v>0</v>
      </c>
      <c r="AG57" s="79">
        <f t="shared" si="54"/>
        <v>0</v>
      </c>
      <c r="AH57" s="79">
        <f t="shared" si="54"/>
        <v>2891</v>
      </c>
      <c r="AI57" s="79">
        <f t="shared" si="54"/>
        <v>3088</v>
      </c>
      <c r="AJ57" s="79">
        <f t="shared" si="54"/>
        <v>0</v>
      </c>
      <c r="AK57" s="79">
        <f t="shared" si="54"/>
        <v>0</v>
      </c>
      <c r="AL57" s="79">
        <f t="shared" si="54"/>
        <v>970</v>
      </c>
      <c r="AM57" s="79">
        <f t="shared" si="54"/>
        <v>0</v>
      </c>
      <c r="AN57" s="80">
        <f t="shared" si="54"/>
        <v>46678</v>
      </c>
      <c r="AO57" s="79">
        <f t="shared" si="54"/>
        <v>0</v>
      </c>
      <c r="AP57" s="212">
        <f t="shared" si="54"/>
        <v>46678</v>
      </c>
    </row>
    <row r="58" spans="2:42" outlineLevel="1">
      <c r="B58" s="73" t="s">
        <v>63</v>
      </c>
      <c r="C58" s="41" t="str">
        <f t="shared" ref="C58:AP58" si="55">C149</f>
        <v>410334400000</v>
      </c>
      <c r="D58" s="41" t="str">
        <f t="shared" si="55"/>
        <v>Town of Greenfield</v>
      </c>
      <c r="E58" s="41" t="str">
        <f t="shared" si="55"/>
        <v>Saratoga</v>
      </c>
      <c r="F58" s="41" t="str">
        <f t="shared" si="55"/>
        <v>12/31</v>
      </c>
      <c r="G58" s="54">
        <f t="shared" si="55"/>
        <v>7775</v>
      </c>
      <c r="H58" s="42">
        <f t="shared" si="55"/>
        <v>0</v>
      </c>
      <c r="I58" s="150">
        <f t="shared" si="55"/>
        <v>67.400000000000006</v>
      </c>
      <c r="J58" s="43">
        <f t="shared" si="55"/>
        <v>748080021</v>
      </c>
      <c r="K58" s="82">
        <f t="shared" si="55"/>
        <v>0</v>
      </c>
      <c r="L58" s="43">
        <f t="shared" si="55"/>
        <v>845580</v>
      </c>
      <c r="M58" s="43">
        <f t="shared" si="55"/>
        <v>6287</v>
      </c>
      <c r="N58" s="43">
        <f t="shared" si="55"/>
        <v>1840340</v>
      </c>
      <c r="O58" s="43">
        <f t="shared" si="55"/>
        <v>57788</v>
      </c>
      <c r="P58" s="43">
        <f t="shared" si="55"/>
        <v>123590</v>
      </c>
      <c r="Q58" s="43">
        <f t="shared" si="55"/>
        <v>0</v>
      </c>
      <c r="R58" s="43">
        <f t="shared" si="55"/>
        <v>46291</v>
      </c>
      <c r="S58" s="43">
        <f t="shared" si="55"/>
        <v>67850</v>
      </c>
      <c r="T58" s="44">
        <f t="shared" si="55"/>
        <v>2987727</v>
      </c>
      <c r="U58" s="43">
        <f t="shared" si="55"/>
        <v>414037</v>
      </c>
      <c r="V58" s="43">
        <f t="shared" si="55"/>
        <v>0</v>
      </c>
      <c r="W58" s="44">
        <f t="shared" si="55"/>
        <v>3401765</v>
      </c>
      <c r="X58" s="43">
        <f t="shared" si="55"/>
        <v>0</v>
      </c>
      <c r="Y58" s="43">
        <f t="shared" si="55"/>
        <v>117505</v>
      </c>
      <c r="Z58" s="44">
        <f t="shared" si="55"/>
        <v>3519270</v>
      </c>
      <c r="AA58" s="43">
        <f t="shared" si="55"/>
        <v>499166</v>
      </c>
      <c r="AB58" s="43">
        <f t="shared" si="55"/>
        <v>0</v>
      </c>
      <c r="AC58" s="43">
        <f t="shared" si="55"/>
        <v>79381</v>
      </c>
      <c r="AD58" s="43">
        <f t="shared" si="55"/>
        <v>6051</v>
      </c>
      <c r="AE58" s="43">
        <f t="shared" si="55"/>
        <v>2202297</v>
      </c>
      <c r="AF58" s="43">
        <f t="shared" si="55"/>
        <v>0</v>
      </c>
      <c r="AG58" s="43">
        <f t="shared" si="55"/>
        <v>229083</v>
      </c>
      <c r="AH58" s="43">
        <f t="shared" si="55"/>
        <v>154823</v>
      </c>
      <c r="AI58" s="43">
        <f t="shared" si="55"/>
        <v>93533</v>
      </c>
      <c r="AJ58" s="43">
        <f t="shared" si="55"/>
        <v>0</v>
      </c>
      <c r="AK58" s="43">
        <f t="shared" si="55"/>
        <v>29608</v>
      </c>
      <c r="AL58" s="43">
        <f t="shared" si="55"/>
        <v>291490</v>
      </c>
      <c r="AM58" s="43">
        <f t="shared" si="55"/>
        <v>0</v>
      </c>
      <c r="AN58" s="44">
        <f t="shared" si="55"/>
        <v>3585432</v>
      </c>
      <c r="AO58" s="43">
        <f t="shared" si="55"/>
        <v>117505</v>
      </c>
      <c r="AP58" s="212">
        <f t="shared" si="55"/>
        <v>3702937</v>
      </c>
    </row>
    <row r="59" spans="2:42" outlineLevel="1">
      <c r="B59" s="73" t="s">
        <v>64</v>
      </c>
      <c r="C59" s="41" t="str">
        <f t="shared" ref="C59:AP59" si="56">C150</f>
        <v>410335700000</v>
      </c>
      <c r="D59" s="41" t="str">
        <f t="shared" si="56"/>
        <v>Town of Hadley</v>
      </c>
      <c r="E59" s="41" t="str">
        <f t="shared" si="56"/>
        <v>Saratoga</v>
      </c>
      <c r="F59" s="41" t="str">
        <f t="shared" si="56"/>
        <v>12/31</v>
      </c>
      <c r="G59" s="54">
        <f t="shared" si="56"/>
        <v>2048</v>
      </c>
      <c r="H59" s="42">
        <f t="shared" si="56"/>
        <v>0</v>
      </c>
      <c r="I59" s="150">
        <f t="shared" si="56"/>
        <v>39.700000000000003</v>
      </c>
      <c r="J59" s="43">
        <f t="shared" si="56"/>
        <v>258437047</v>
      </c>
      <c r="K59" s="43">
        <f t="shared" si="56"/>
        <v>250000</v>
      </c>
      <c r="L59" s="43">
        <f t="shared" si="56"/>
        <v>1049845</v>
      </c>
      <c r="M59" s="43">
        <f t="shared" si="56"/>
        <v>3187</v>
      </c>
      <c r="N59" s="43">
        <f t="shared" si="56"/>
        <v>628297</v>
      </c>
      <c r="O59" s="43">
        <f t="shared" si="56"/>
        <v>17523</v>
      </c>
      <c r="P59" s="43">
        <f t="shared" si="56"/>
        <v>125688</v>
      </c>
      <c r="Q59" s="43">
        <f t="shared" si="56"/>
        <v>0</v>
      </c>
      <c r="R59" s="43">
        <f t="shared" si="56"/>
        <v>8414</v>
      </c>
      <c r="S59" s="43">
        <f t="shared" si="56"/>
        <v>20863</v>
      </c>
      <c r="T59" s="44">
        <f t="shared" si="56"/>
        <v>1853817</v>
      </c>
      <c r="U59" s="43">
        <f t="shared" si="56"/>
        <v>176256</v>
      </c>
      <c r="V59" s="43">
        <f t="shared" si="56"/>
        <v>202696</v>
      </c>
      <c r="W59" s="44">
        <f t="shared" si="56"/>
        <v>2232769</v>
      </c>
      <c r="X59" s="43">
        <f t="shared" si="56"/>
        <v>0</v>
      </c>
      <c r="Y59" s="43">
        <f t="shared" si="56"/>
        <v>599001</v>
      </c>
      <c r="Z59" s="44">
        <f t="shared" si="56"/>
        <v>2831771</v>
      </c>
      <c r="AA59" s="43">
        <f t="shared" si="56"/>
        <v>388086</v>
      </c>
      <c r="AB59" s="43">
        <f t="shared" si="56"/>
        <v>0</v>
      </c>
      <c r="AC59" s="43">
        <f t="shared" si="56"/>
        <v>7528</v>
      </c>
      <c r="AD59" s="43">
        <f t="shared" si="56"/>
        <v>1338</v>
      </c>
      <c r="AE59" s="43">
        <f t="shared" si="56"/>
        <v>691131</v>
      </c>
      <c r="AF59" s="43">
        <f t="shared" si="56"/>
        <v>206182</v>
      </c>
      <c r="AG59" s="43">
        <f t="shared" si="56"/>
        <v>260</v>
      </c>
      <c r="AH59" s="43">
        <f t="shared" si="56"/>
        <v>64121</v>
      </c>
      <c r="AI59" s="43">
        <f t="shared" si="56"/>
        <v>16501</v>
      </c>
      <c r="AJ59" s="43">
        <f t="shared" si="56"/>
        <v>65020</v>
      </c>
      <c r="AK59" s="43">
        <f t="shared" si="56"/>
        <v>267525</v>
      </c>
      <c r="AL59" s="43">
        <f t="shared" si="56"/>
        <v>295707</v>
      </c>
      <c r="AM59" s="43">
        <f t="shared" si="56"/>
        <v>53247</v>
      </c>
      <c r="AN59" s="44">
        <f t="shared" si="56"/>
        <v>2056646</v>
      </c>
      <c r="AO59" s="43">
        <f t="shared" si="56"/>
        <v>599001</v>
      </c>
      <c r="AP59" s="212">
        <f t="shared" si="56"/>
        <v>2655648</v>
      </c>
    </row>
    <row r="60" spans="2:42" outlineLevel="1">
      <c r="B60" s="73" t="s">
        <v>65</v>
      </c>
      <c r="C60" s="41" t="str">
        <f t="shared" ref="C60:AP60" si="57">C151</f>
        <v>410336000000</v>
      </c>
      <c r="D60" s="41" t="str">
        <f t="shared" si="57"/>
        <v>Town of Halfmoon</v>
      </c>
      <c r="E60" s="41" t="str">
        <f t="shared" si="57"/>
        <v>Saratoga</v>
      </c>
      <c r="F60" s="41" t="str">
        <f t="shared" si="57"/>
        <v>12/31</v>
      </c>
      <c r="G60" s="54">
        <f t="shared" si="57"/>
        <v>21535</v>
      </c>
      <c r="H60" s="42">
        <f t="shared" si="57"/>
        <v>0</v>
      </c>
      <c r="I60" s="150">
        <f t="shared" si="57"/>
        <v>32.6</v>
      </c>
      <c r="J60" s="43">
        <f t="shared" si="57"/>
        <v>1953841698</v>
      </c>
      <c r="K60" s="43">
        <f t="shared" si="57"/>
        <v>44886577</v>
      </c>
      <c r="L60" s="43">
        <f t="shared" si="57"/>
        <v>2795691</v>
      </c>
      <c r="M60" s="43">
        <f t="shared" si="57"/>
        <v>20003</v>
      </c>
      <c r="N60" s="43">
        <f t="shared" si="57"/>
        <v>4871503</v>
      </c>
      <c r="O60" s="43">
        <f t="shared" si="57"/>
        <v>207610</v>
      </c>
      <c r="P60" s="43">
        <f t="shared" si="57"/>
        <v>3964040</v>
      </c>
      <c r="Q60" s="43">
        <f t="shared" si="57"/>
        <v>105000</v>
      </c>
      <c r="R60" s="43">
        <f t="shared" si="57"/>
        <v>99325</v>
      </c>
      <c r="S60" s="43">
        <f t="shared" si="57"/>
        <v>547913</v>
      </c>
      <c r="T60" s="44">
        <f t="shared" si="57"/>
        <v>12611086</v>
      </c>
      <c r="U60" s="43">
        <f t="shared" si="57"/>
        <v>1123827</v>
      </c>
      <c r="V60" s="43">
        <f t="shared" si="57"/>
        <v>77099</v>
      </c>
      <c r="W60" s="44">
        <f t="shared" si="57"/>
        <v>13812012</v>
      </c>
      <c r="X60" s="43">
        <f t="shared" si="57"/>
        <v>0</v>
      </c>
      <c r="Y60" s="43">
        <f t="shared" si="57"/>
        <v>202550</v>
      </c>
      <c r="Z60" s="44">
        <f t="shared" si="57"/>
        <v>14014562</v>
      </c>
      <c r="AA60" s="43">
        <f t="shared" si="57"/>
        <v>2359983</v>
      </c>
      <c r="AB60" s="43">
        <f t="shared" si="57"/>
        <v>0</v>
      </c>
      <c r="AC60" s="43">
        <f t="shared" si="57"/>
        <v>1531804</v>
      </c>
      <c r="AD60" s="43">
        <f t="shared" si="57"/>
        <v>84385</v>
      </c>
      <c r="AE60" s="43">
        <f t="shared" si="57"/>
        <v>2196444</v>
      </c>
      <c r="AF60" s="43">
        <f t="shared" si="57"/>
        <v>0</v>
      </c>
      <c r="AG60" s="43">
        <f t="shared" si="57"/>
        <v>0</v>
      </c>
      <c r="AH60" s="43">
        <f t="shared" si="57"/>
        <v>990127</v>
      </c>
      <c r="AI60" s="43">
        <f t="shared" si="57"/>
        <v>87468</v>
      </c>
      <c r="AJ60" s="43">
        <f t="shared" si="57"/>
        <v>3367464</v>
      </c>
      <c r="AK60" s="43">
        <f t="shared" si="57"/>
        <v>112141</v>
      </c>
      <c r="AL60" s="43">
        <f t="shared" si="57"/>
        <v>1285527</v>
      </c>
      <c r="AM60" s="43">
        <f t="shared" si="57"/>
        <v>4262685</v>
      </c>
      <c r="AN60" s="44">
        <f t="shared" si="57"/>
        <v>16278028</v>
      </c>
      <c r="AO60" s="43">
        <f t="shared" si="57"/>
        <v>202550</v>
      </c>
      <c r="AP60" s="212">
        <f t="shared" si="57"/>
        <v>16480578</v>
      </c>
    </row>
    <row r="61" spans="2:42" outlineLevel="1">
      <c r="B61" s="73" t="s">
        <v>66</v>
      </c>
      <c r="C61" s="41" t="str">
        <f t="shared" ref="C61:AP61" si="58">C152</f>
        <v>410350100000</v>
      </c>
      <c r="D61" s="41" t="str">
        <f t="shared" si="58"/>
        <v>Town of Malta</v>
      </c>
      <c r="E61" s="41" t="str">
        <f t="shared" si="58"/>
        <v>Saratoga</v>
      </c>
      <c r="F61" s="41" t="str">
        <f t="shared" si="58"/>
        <v>12/31</v>
      </c>
      <c r="G61" s="54">
        <f t="shared" si="58"/>
        <v>14765</v>
      </c>
      <c r="H61" s="42">
        <f t="shared" si="58"/>
        <v>0</v>
      </c>
      <c r="I61" s="150">
        <f t="shared" si="58"/>
        <v>27.9</v>
      </c>
      <c r="J61" s="43">
        <f t="shared" si="58"/>
        <v>1496744943</v>
      </c>
      <c r="K61" s="43">
        <f t="shared" si="58"/>
        <v>3220000</v>
      </c>
      <c r="L61" s="43">
        <f t="shared" si="58"/>
        <v>1287808</v>
      </c>
      <c r="M61" s="43">
        <f t="shared" si="58"/>
        <v>9967</v>
      </c>
      <c r="N61" s="43">
        <f t="shared" si="58"/>
        <v>3611321</v>
      </c>
      <c r="O61" s="43">
        <f t="shared" si="58"/>
        <v>152312</v>
      </c>
      <c r="P61" s="43">
        <f t="shared" si="58"/>
        <v>4430460</v>
      </c>
      <c r="Q61" s="43">
        <f t="shared" si="58"/>
        <v>94696</v>
      </c>
      <c r="R61" s="43">
        <f t="shared" si="58"/>
        <v>155056</v>
      </c>
      <c r="S61" s="43">
        <f t="shared" si="58"/>
        <v>659339</v>
      </c>
      <c r="T61" s="44">
        <f t="shared" si="58"/>
        <v>10400959</v>
      </c>
      <c r="U61" s="43">
        <f t="shared" si="58"/>
        <v>2890493</v>
      </c>
      <c r="V61" s="43">
        <f t="shared" si="58"/>
        <v>15558</v>
      </c>
      <c r="W61" s="44">
        <f t="shared" si="58"/>
        <v>13307010</v>
      </c>
      <c r="X61" s="43">
        <f t="shared" si="58"/>
        <v>0</v>
      </c>
      <c r="Y61" s="43">
        <f t="shared" si="58"/>
        <v>199933</v>
      </c>
      <c r="Z61" s="44">
        <f t="shared" si="58"/>
        <v>13506943</v>
      </c>
      <c r="AA61" s="43">
        <f t="shared" si="58"/>
        <v>3272905</v>
      </c>
      <c r="AB61" s="43">
        <f t="shared" si="58"/>
        <v>0</v>
      </c>
      <c r="AC61" s="43">
        <f t="shared" si="58"/>
        <v>1548807</v>
      </c>
      <c r="AD61" s="43">
        <f t="shared" si="58"/>
        <v>4300</v>
      </c>
      <c r="AE61" s="43">
        <f t="shared" si="58"/>
        <v>3848494</v>
      </c>
      <c r="AF61" s="43">
        <f t="shared" si="58"/>
        <v>0</v>
      </c>
      <c r="AG61" s="43">
        <f t="shared" si="58"/>
        <v>5491</v>
      </c>
      <c r="AH61" s="43">
        <f t="shared" si="58"/>
        <v>1050674</v>
      </c>
      <c r="AI61" s="43">
        <f t="shared" si="58"/>
        <v>29111</v>
      </c>
      <c r="AJ61" s="43">
        <f t="shared" si="58"/>
        <v>0</v>
      </c>
      <c r="AK61" s="43">
        <f t="shared" si="58"/>
        <v>114200</v>
      </c>
      <c r="AL61" s="43">
        <f t="shared" si="58"/>
        <v>876963</v>
      </c>
      <c r="AM61" s="43">
        <f t="shared" si="58"/>
        <v>256008</v>
      </c>
      <c r="AN61" s="44">
        <f t="shared" si="58"/>
        <v>11006953</v>
      </c>
      <c r="AO61" s="43">
        <f t="shared" si="58"/>
        <v>199933</v>
      </c>
      <c r="AP61" s="212">
        <f t="shared" si="58"/>
        <v>11206886</v>
      </c>
    </row>
    <row r="62" spans="2:42" outlineLevel="1">
      <c r="B62" s="74" t="s">
        <v>67</v>
      </c>
      <c r="C62" s="75" t="str">
        <f t="shared" ref="C62:AP62" si="59">C153</f>
        <v>410450104295</v>
      </c>
      <c r="D62" s="75" t="str">
        <f t="shared" si="59"/>
        <v>Village of Round Lake</v>
      </c>
      <c r="E62" s="75" t="str">
        <f t="shared" si="59"/>
        <v>Saratoga</v>
      </c>
      <c r="F62" s="75" t="str">
        <f t="shared" si="59"/>
        <v>05/31</v>
      </c>
      <c r="G62" s="77">
        <f t="shared" si="59"/>
        <v>623</v>
      </c>
      <c r="H62" s="77">
        <f t="shared" si="59"/>
        <v>0</v>
      </c>
      <c r="I62" s="151">
        <f t="shared" si="59"/>
        <v>1.1000000000000001</v>
      </c>
      <c r="J62" s="78">
        <f t="shared" si="59"/>
        <v>55288695</v>
      </c>
      <c r="K62" s="78">
        <f t="shared" si="59"/>
        <v>2108893</v>
      </c>
      <c r="L62" s="79">
        <f t="shared" si="59"/>
        <v>319347</v>
      </c>
      <c r="M62" s="79">
        <f t="shared" si="59"/>
        <v>2650</v>
      </c>
      <c r="N62" s="79">
        <f t="shared" si="59"/>
        <v>135155</v>
      </c>
      <c r="O62" s="79">
        <f t="shared" si="59"/>
        <v>54543</v>
      </c>
      <c r="P62" s="79">
        <f t="shared" si="59"/>
        <v>248724</v>
      </c>
      <c r="Q62" s="79">
        <f t="shared" si="59"/>
        <v>435247</v>
      </c>
      <c r="R62" s="79">
        <f t="shared" si="59"/>
        <v>21143</v>
      </c>
      <c r="S62" s="79">
        <f t="shared" si="59"/>
        <v>38334</v>
      </c>
      <c r="T62" s="80">
        <f t="shared" si="59"/>
        <v>1255143</v>
      </c>
      <c r="U62" s="79">
        <f t="shared" si="59"/>
        <v>78699</v>
      </c>
      <c r="V62" s="79">
        <f t="shared" si="59"/>
        <v>0</v>
      </c>
      <c r="W62" s="80">
        <f t="shared" si="59"/>
        <v>1333842</v>
      </c>
      <c r="X62" s="79">
        <f t="shared" si="59"/>
        <v>71500</v>
      </c>
      <c r="Y62" s="79">
        <f t="shared" si="59"/>
        <v>136950</v>
      </c>
      <c r="Z62" s="80">
        <f t="shared" si="59"/>
        <v>1542292</v>
      </c>
      <c r="AA62" s="79">
        <f t="shared" si="59"/>
        <v>167924</v>
      </c>
      <c r="AB62" s="79">
        <f t="shared" si="59"/>
        <v>0</v>
      </c>
      <c r="AC62" s="79">
        <f t="shared" si="59"/>
        <v>205206</v>
      </c>
      <c r="AD62" s="79">
        <f t="shared" si="59"/>
        <v>187</v>
      </c>
      <c r="AE62" s="79">
        <f t="shared" si="59"/>
        <v>192956</v>
      </c>
      <c r="AF62" s="79">
        <f t="shared" si="59"/>
        <v>0</v>
      </c>
      <c r="AG62" s="79">
        <f t="shared" si="59"/>
        <v>0</v>
      </c>
      <c r="AH62" s="79">
        <f t="shared" si="59"/>
        <v>235082</v>
      </c>
      <c r="AI62" s="79">
        <f t="shared" si="59"/>
        <v>11213</v>
      </c>
      <c r="AJ62" s="79">
        <f t="shared" si="59"/>
        <v>90110</v>
      </c>
      <c r="AK62" s="79">
        <f t="shared" si="59"/>
        <v>6854</v>
      </c>
      <c r="AL62" s="79">
        <f t="shared" si="59"/>
        <v>87507</v>
      </c>
      <c r="AM62" s="79">
        <f t="shared" si="59"/>
        <v>209841</v>
      </c>
      <c r="AN62" s="80">
        <f t="shared" si="59"/>
        <v>1206880</v>
      </c>
      <c r="AO62" s="79">
        <f t="shared" si="59"/>
        <v>136950</v>
      </c>
      <c r="AP62" s="212">
        <f t="shared" si="59"/>
        <v>1343830</v>
      </c>
    </row>
    <row r="63" spans="2:42" outlineLevel="1">
      <c r="B63" s="72" t="s">
        <v>68</v>
      </c>
      <c r="C63" s="41" t="str">
        <f t="shared" ref="C63:AP63" si="60">C154</f>
        <v>410229000000</v>
      </c>
      <c r="D63" s="41" t="str">
        <f t="shared" si="60"/>
        <v>City of Mechanicville</v>
      </c>
      <c r="E63" s="41" t="str">
        <f t="shared" si="60"/>
        <v>Saratoga</v>
      </c>
      <c r="F63" s="41" t="str">
        <f t="shared" si="60"/>
        <v>12/31</v>
      </c>
      <c r="G63" s="54">
        <f t="shared" si="60"/>
        <v>5196</v>
      </c>
      <c r="H63" s="42">
        <f t="shared" si="60"/>
        <v>0</v>
      </c>
      <c r="I63" s="150">
        <f t="shared" si="60"/>
        <v>0.8</v>
      </c>
      <c r="J63" s="43">
        <f t="shared" si="60"/>
        <v>209372846</v>
      </c>
      <c r="K63" s="43">
        <f t="shared" si="60"/>
        <v>6555413</v>
      </c>
      <c r="L63" s="43">
        <f t="shared" si="60"/>
        <v>1861253</v>
      </c>
      <c r="M63" s="43">
        <f t="shared" si="60"/>
        <v>92087</v>
      </c>
      <c r="N63" s="43">
        <f t="shared" si="60"/>
        <v>1165271</v>
      </c>
      <c r="O63" s="43">
        <f t="shared" si="60"/>
        <v>83288</v>
      </c>
      <c r="P63" s="43">
        <f t="shared" si="60"/>
        <v>1571962</v>
      </c>
      <c r="Q63" s="43">
        <f t="shared" si="60"/>
        <v>12379</v>
      </c>
      <c r="R63" s="43">
        <f t="shared" si="60"/>
        <v>14104</v>
      </c>
      <c r="S63" s="43">
        <f t="shared" si="60"/>
        <v>108289</v>
      </c>
      <c r="T63" s="44">
        <f t="shared" si="60"/>
        <v>4908633</v>
      </c>
      <c r="U63" s="43">
        <f t="shared" si="60"/>
        <v>1075904</v>
      </c>
      <c r="V63" s="43">
        <f t="shared" si="60"/>
        <v>175937</v>
      </c>
      <c r="W63" s="44">
        <f t="shared" si="60"/>
        <v>6160474</v>
      </c>
      <c r="X63" s="43">
        <f t="shared" si="60"/>
        <v>696750</v>
      </c>
      <c r="Y63" s="43">
        <f t="shared" si="60"/>
        <v>0</v>
      </c>
      <c r="Z63" s="44">
        <f t="shared" si="60"/>
        <v>6857224</v>
      </c>
      <c r="AA63" s="43">
        <f t="shared" si="60"/>
        <v>696815</v>
      </c>
      <c r="AB63" s="43">
        <f t="shared" si="60"/>
        <v>0</v>
      </c>
      <c r="AC63" s="43">
        <f t="shared" si="60"/>
        <v>2152362</v>
      </c>
      <c r="AD63" s="43">
        <f t="shared" si="60"/>
        <v>10000</v>
      </c>
      <c r="AE63" s="43">
        <f t="shared" si="60"/>
        <v>865971</v>
      </c>
      <c r="AF63" s="43">
        <f t="shared" si="60"/>
        <v>0</v>
      </c>
      <c r="AG63" s="43">
        <f t="shared" si="60"/>
        <v>385796</v>
      </c>
      <c r="AH63" s="43">
        <f t="shared" si="60"/>
        <v>84959</v>
      </c>
      <c r="AI63" s="43">
        <f t="shared" si="60"/>
        <v>23014</v>
      </c>
      <c r="AJ63" s="43">
        <f t="shared" si="60"/>
        <v>474697</v>
      </c>
      <c r="AK63" s="43">
        <f t="shared" si="60"/>
        <v>952128</v>
      </c>
      <c r="AL63" s="43">
        <f t="shared" si="60"/>
        <v>1138931</v>
      </c>
      <c r="AM63" s="43">
        <f t="shared" si="60"/>
        <v>350975</v>
      </c>
      <c r="AN63" s="44">
        <f t="shared" si="60"/>
        <v>7135647</v>
      </c>
      <c r="AO63" s="43">
        <f t="shared" si="60"/>
        <v>0</v>
      </c>
      <c r="AP63" s="212">
        <f t="shared" si="60"/>
        <v>7135647</v>
      </c>
    </row>
    <row r="64" spans="2:42" outlineLevel="1">
      <c r="B64" s="73" t="s">
        <v>69</v>
      </c>
      <c r="C64" s="41" t="str">
        <f t="shared" ref="C64:AP64" si="61">C155</f>
        <v>410353400000</v>
      </c>
      <c r="D64" s="41" t="str">
        <f t="shared" si="61"/>
        <v>Town of Milton</v>
      </c>
      <c r="E64" s="41" t="str">
        <f t="shared" si="61"/>
        <v>Saratoga</v>
      </c>
      <c r="F64" s="41" t="str">
        <f t="shared" si="61"/>
        <v>12/31</v>
      </c>
      <c r="G64" s="54">
        <f t="shared" si="61"/>
        <v>18575</v>
      </c>
      <c r="H64" s="42">
        <f t="shared" si="61"/>
        <v>0</v>
      </c>
      <c r="I64" s="150">
        <f t="shared" si="61"/>
        <v>35.700000000000003</v>
      </c>
      <c r="J64" s="43">
        <f t="shared" si="61"/>
        <v>1203300846</v>
      </c>
      <c r="K64" s="82">
        <f t="shared" si="61"/>
        <v>0</v>
      </c>
      <c r="L64" s="43">
        <f t="shared" si="61"/>
        <v>456838</v>
      </c>
      <c r="M64" s="43">
        <f t="shared" si="61"/>
        <v>9850</v>
      </c>
      <c r="N64" s="43">
        <f t="shared" si="61"/>
        <v>2533365</v>
      </c>
      <c r="O64" s="43">
        <f t="shared" si="61"/>
        <v>140500</v>
      </c>
      <c r="P64" s="43">
        <f t="shared" si="61"/>
        <v>135392</v>
      </c>
      <c r="Q64" s="43">
        <f t="shared" si="61"/>
        <v>0</v>
      </c>
      <c r="R64" s="43">
        <f t="shared" si="61"/>
        <v>59558</v>
      </c>
      <c r="S64" s="43">
        <f t="shared" si="61"/>
        <v>97406</v>
      </c>
      <c r="T64" s="44">
        <f t="shared" si="61"/>
        <v>3432909</v>
      </c>
      <c r="U64" s="43">
        <f t="shared" si="61"/>
        <v>682812</v>
      </c>
      <c r="V64" s="43">
        <f t="shared" si="61"/>
        <v>0</v>
      </c>
      <c r="W64" s="44">
        <f t="shared" si="61"/>
        <v>4115721</v>
      </c>
      <c r="X64" s="43">
        <f t="shared" si="61"/>
        <v>0</v>
      </c>
      <c r="Y64" s="43">
        <f t="shared" si="61"/>
        <v>751445</v>
      </c>
      <c r="Z64" s="44">
        <f t="shared" si="61"/>
        <v>4867166</v>
      </c>
      <c r="AA64" s="43">
        <f t="shared" si="61"/>
        <v>1039144</v>
      </c>
      <c r="AB64" s="43">
        <f t="shared" si="61"/>
        <v>0</v>
      </c>
      <c r="AC64" s="43">
        <f t="shared" si="61"/>
        <v>205996</v>
      </c>
      <c r="AD64" s="43">
        <f t="shared" si="61"/>
        <v>7313</v>
      </c>
      <c r="AE64" s="43">
        <f t="shared" si="61"/>
        <v>2044553</v>
      </c>
      <c r="AF64" s="43">
        <f t="shared" si="61"/>
        <v>0</v>
      </c>
      <c r="AG64" s="43">
        <f t="shared" si="61"/>
        <v>2899</v>
      </c>
      <c r="AH64" s="43">
        <f t="shared" si="61"/>
        <v>307727</v>
      </c>
      <c r="AI64" s="43">
        <f t="shared" si="61"/>
        <v>29451</v>
      </c>
      <c r="AJ64" s="43">
        <f t="shared" si="61"/>
        <v>0</v>
      </c>
      <c r="AK64" s="43">
        <f t="shared" si="61"/>
        <v>225</v>
      </c>
      <c r="AL64" s="43">
        <f t="shared" si="61"/>
        <v>853165</v>
      </c>
      <c r="AM64" s="43">
        <f t="shared" si="61"/>
        <v>1049</v>
      </c>
      <c r="AN64" s="44">
        <f t="shared" si="61"/>
        <v>4491522</v>
      </c>
      <c r="AO64" s="43">
        <f t="shared" si="61"/>
        <v>751445</v>
      </c>
      <c r="AP64" s="212">
        <f t="shared" si="61"/>
        <v>5242967</v>
      </c>
    </row>
    <row r="65" spans="2:42" outlineLevel="1">
      <c r="B65" s="73" t="s">
        <v>70</v>
      </c>
      <c r="C65" s="41" t="str">
        <f t="shared" ref="C65:AP65" si="62">C156</f>
        <v>410354900000</v>
      </c>
      <c r="D65" s="41" t="str">
        <f t="shared" si="62"/>
        <v>Town of Moreau</v>
      </c>
      <c r="E65" s="41" t="str">
        <f t="shared" si="62"/>
        <v>Saratoga</v>
      </c>
      <c r="F65" s="41" t="str">
        <f t="shared" si="62"/>
        <v>12/31</v>
      </c>
      <c r="G65" s="54">
        <f t="shared" si="62"/>
        <v>14728</v>
      </c>
      <c r="H65" s="42">
        <f t="shared" si="62"/>
        <v>0</v>
      </c>
      <c r="I65" s="150">
        <f t="shared" si="62"/>
        <v>41.9</v>
      </c>
      <c r="J65" s="43">
        <f t="shared" si="62"/>
        <v>1039551342</v>
      </c>
      <c r="K65" s="43">
        <f t="shared" si="62"/>
        <v>3603707</v>
      </c>
      <c r="L65" s="43">
        <f t="shared" si="62"/>
        <v>1782427</v>
      </c>
      <c r="M65" s="43">
        <f t="shared" si="62"/>
        <v>68964</v>
      </c>
      <c r="N65" s="43">
        <f t="shared" si="62"/>
        <v>1677028</v>
      </c>
      <c r="O65" s="43">
        <f t="shared" si="62"/>
        <v>153466</v>
      </c>
      <c r="P65" s="43">
        <f t="shared" si="62"/>
        <v>1432784</v>
      </c>
      <c r="Q65" s="43">
        <f t="shared" si="62"/>
        <v>0</v>
      </c>
      <c r="R65" s="43">
        <f t="shared" si="62"/>
        <v>52556</v>
      </c>
      <c r="S65" s="43">
        <f t="shared" si="62"/>
        <v>313455</v>
      </c>
      <c r="T65" s="44">
        <f t="shared" si="62"/>
        <v>5480680</v>
      </c>
      <c r="U65" s="43">
        <f t="shared" si="62"/>
        <v>517299</v>
      </c>
      <c r="V65" s="43">
        <f t="shared" si="62"/>
        <v>0</v>
      </c>
      <c r="W65" s="44">
        <f t="shared" si="62"/>
        <v>5997979</v>
      </c>
      <c r="X65" s="43">
        <f t="shared" si="62"/>
        <v>0</v>
      </c>
      <c r="Y65" s="43">
        <f t="shared" si="62"/>
        <v>70231</v>
      </c>
      <c r="Z65" s="44">
        <f t="shared" si="62"/>
        <v>6068210</v>
      </c>
      <c r="AA65" s="43">
        <f t="shared" si="62"/>
        <v>846832</v>
      </c>
      <c r="AB65" s="43">
        <f t="shared" si="62"/>
        <v>0</v>
      </c>
      <c r="AC65" s="43">
        <f t="shared" si="62"/>
        <v>1257290</v>
      </c>
      <c r="AD65" s="43">
        <f t="shared" si="62"/>
        <v>2089</v>
      </c>
      <c r="AE65" s="43">
        <f t="shared" si="62"/>
        <v>1314788</v>
      </c>
      <c r="AF65" s="43">
        <f t="shared" si="62"/>
        <v>0</v>
      </c>
      <c r="AG65" s="43">
        <f t="shared" si="62"/>
        <v>4203</v>
      </c>
      <c r="AH65" s="43">
        <f t="shared" si="62"/>
        <v>1059035</v>
      </c>
      <c r="AI65" s="43">
        <f t="shared" si="62"/>
        <v>246184</v>
      </c>
      <c r="AJ65" s="43">
        <f t="shared" si="62"/>
        <v>459536</v>
      </c>
      <c r="AK65" s="43">
        <f t="shared" si="62"/>
        <v>234209</v>
      </c>
      <c r="AL65" s="43">
        <f t="shared" si="62"/>
        <v>702706</v>
      </c>
      <c r="AM65" s="43">
        <f t="shared" si="62"/>
        <v>128704</v>
      </c>
      <c r="AN65" s="44">
        <f t="shared" si="62"/>
        <v>6255576</v>
      </c>
      <c r="AO65" s="43">
        <f t="shared" si="62"/>
        <v>70231</v>
      </c>
      <c r="AP65" s="212">
        <f t="shared" si="62"/>
        <v>6325807</v>
      </c>
    </row>
    <row r="66" spans="2:42" outlineLevel="1">
      <c r="B66" s="74" t="s">
        <v>71</v>
      </c>
      <c r="C66" s="75" t="str">
        <f t="shared" ref="C66:AP66" si="63">C157</f>
        <v>410454904730</v>
      </c>
      <c r="D66" s="75" t="str">
        <f t="shared" si="63"/>
        <v>Village of South Glens Falls</v>
      </c>
      <c r="E66" s="75" t="str">
        <f t="shared" si="63"/>
        <v>Saratoga</v>
      </c>
      <c r="F66" s="75" t="str">
        <f t="shared" si="63"/>
        <v>05/31</v>
      </c>
      <c r="G66" s="76">
        <f t="shared" si="63"/>
        <v>3518</v>
      </c>
      <c r="H66" s="76">
        <f t="shared" si="63"/>
        <v>0</v>
      </c>
      <c r="I66" s="151">
        <f t="shared" si="63"/>
        <v>1.4</v>
      </c>
      <c r="J66" s="78">
        <f t="shared" si="63"/>
        <v>222451938</v>
      </c>
      <c r="K66" s="78">
        <f t="shared" si="63"/>
        <v>0</v>
      </c>
      <c r="L66" s="79">
        <f t="shared" si="63"/>
        <v>1026532</v>
      </c>
      <c r="M66" s="79">
        <f t="shared" si="63"/>
        <v>52912</v>
      </c>
      <c r="N66" s="79">
        <f t="shared" si="63"/>
        <v>566629</v>
      </c>
      <c r="O66" s="79">
        <f t="shared" si="63"/>
        <v>55006</v>
      </c>
      <c r="P66" s="79">
        <f t="shared" si="63"/>
        <v>729051</v>
      </c>
      <c r="Q66" s="79">
        <f t="shared" si="63"/>
        <v>406016</v>
      </c>
      <c r="R66" s="79">
        <f t="shared" si="63"/>
        <v>14858</v>
      </c>
      <c r="S66" s="79">
        <f t="shared" si="63"/>
        <v>92409</v>
      </c>
      <c r="T66" s="80">
        <f t="shared" si="63"/>
        <v>2943413</v>
      </c>
      <c r="U66" s="79">
        <f t="shared" si="63"/>
        <v>128251</v>
      </c>
      <c r="V66" s="79">
        <f t="shared" si="63"/>
        <v>147772</v>
      </c>
      <c r="W66" s="80">
        <f t="shared" si="63"/>
        <v>3219436</v>
      </c>
      <c r="X66" s="79">
        <f t="shared" si="63"/>
        <v>0</v>
      </c>
      <c r="Y66" s="79">
        <f t="shared" si="63"/>
        <v>0</v>
      </c>
      <c r="Z66" s="80">
        <f t="shared" si="63"/>
        <v>3219436</v>
      </c>
      <c r="AA66" s="79">
        <f t="shared" si="63"/>
        <v>400632</v>
      </c>
      <c r="AB66" s="79">
        <f t="shared" si="63"/>
        <v>0</v>
      </c>
      <c r="AC66" s="79">
        <f t="shared" si="63"/>
        <v>928676</v>
      </c>
      <c r="AD66" s="79">
        <f t="shared" si="63"/>
        <v>450</v>
      </c>
      <c r="AE66" s="79">
        <f t="shared" si="63"/>
        <v>443905</v>
      </c>
      <c r="AF66" s="79">
        <f t="shared" si="63"/>
        <v>0</v>
      </c>
      <c r="AG66" s="79">
        <f t="shared" si="63"/>
        <v>152633</v>
      </c>
      <c r="AH66" s="79">
        <f t="shared" si="63"/>
        <v>47199</v>
      </c>
      <c r="AI66" s="79">
        <f t="shared" si="63"/>
        <v>7023</v>
      </c>
      <c r="AJ66" s="79">
        <f t="shared" si="63"/>
        <v>217394</v>
      </c>
      <c r="AK66" s="79">
        <f t="shared" si="63"/>
        <v>343874</v>
      </c>
      <c r="AL66" s="79">
        <f t="shared" si="63"/>
        <v>638495</v>
      </c>
      <c r="AM66" s="79">
        <f t="shared" si="63"/>
        <v>25859</v>
      </c>
      <c r="AN66" s="80">
        <f t="shared" si="63"/>
        <v>3206140</v>
      </c>
      <c r="AO66" s="79">
        <f t="shared" si="63"/>
        <v>0</v>
      </c>
      <c r="AP66" s="212">
        <f t="shared" si="63"/>
        <v>3206140</v>
      </c>
    </row>
    <row r="67" spans="2:42" outlineLevel="1">
      <c r="B67" s="73" t="s">
        <v>72</v>
      </c>
      <c r="C67" s="41" t="str">
        <f t="shared" ref="C67:AP67" si="64">C158</f>
        <v>410360100000</v>
      </c>
      <c r="D67" s="41" t="str">
        <f t="shared" si="64"/>
        <v>Town of Northumberland</v>
      </c>
      <c r="E67" s="41" t="str">
        <f t="shared" si="64"/>
        <v>Saratoga</v>
      </c>
      <c r="F67" s="41" t="str">
        <f t="shared" si="64"/>
        <v>12/31</v>
      </c>
      <c r="G67" s="54">
        <f t="shared" si="64"/>
        <v>5087</v>
      </c>
      <c r="H67" s="42">
        <f t="shared" si="64"/>
        <v>0</v>
      </c>
      <c r="I67" s="150">
        <f t="shared" si="64"/>
        <v>32.299999999999997</v>
      </c>
      <c r="J67" s="43">
        <f t="shared" si="64"/>
        <v>356992179</v>
      </c>
      <c r="K67" s="43">
        <f t="shared" si="64"/>
        <v>130000</v>
      </c>
      <c r="L67" s="43">
        <f t="shared" si="64"/>
        <v>587527</v>
      </c>
      <c r="M67" s="43">
        <f t="shared" si="64"/>
        <v>5344</v>
      </c>
      <c r="N67" s="43">
        <f t="shared" si="64"/>
        <v>924822</v>
      </c>
      <c r="O67" s="43">
        <f t="shared" si="64"/>
        <v>0</v>
      </c>
      <c r="P67" s="43">
        <f t="shared" si="64"/>
        <v>42807</v>
      </c>
      <c r="Q67" s="43">
        <f t="shared" si="64"/>
        <v>0</v>
      </c>
      <c r="R67" s="43">
        <f t="shared" si="64"/>
        <v>7279</v>
      </c>
      <c r="S67" s="43">
        <f t="shared" si="64"/>
        <v>153871</v>
      </c>
      <c r="T67" s="44">
        <f t="shared" si="64"/>
        <v>1721650</v>
      </c>
      <c r="U67" s="43">
        <f t="shared" si="64"/>
        <v>250518</v>
      </c>
      <c r="V67" s="43">
        <f t="shared" si="64"/>
        <v>122942</v>
      </c>
      <c r="W67" s="44">
        <f t="shared" si="64"/>
        <v>2095110</v>
      </c>
      <c r="X67" s="43">
        <f t="shared" si="64"/>
        <v>0</v>
      </c>
      <c r="Y67" s="43">
        <f t="shared" si="64"/>
        <v>0</v>
      </c>
      <c r="Z67" s="44">
        <f t="shared" si="64"/>
        <v>2095110</v>
      </c>
      <c r="AA67" s="43">
        <f t="shared" si="64"/>
        <v>353697</v>
      </c>
      <c r="AB67" s="43">
        <f t="shared" si="64"/>
        <v>0</v>
      </c>
      <c r="AC67" s="43">
        <f t="shared" si="64"/>
        <v>161343</v>
      </c>
      <c r="AD67" s="43">
        <f t="shared" si="64"/>
        <v>8761</v>
      </c>
      <c r="AE67" s="43">
        <f t="shared" si="64"/>
        <v>1201721</v>
      </c>
      <c r="AF67" s="43">
        <f t="shared" si="64"/>
        <v>0</v>
      </c>
      <c r="AG67" s="43">
        <f t="shared" si="64"/>
        <v>0</v>
      </c>
      <c r="AH67" s="43">
        <f t="shared" si="64"/>
        <v>31303</v>
      </c>
      <c r="AI67" s="43">
        <f t="shared" si="64"/>
        <v>106082</v>
      </c>
      <c r="AJ67" s="43">
        <f t="shared" si="64"/>
        <v>0</v>
      </c>
      <c r="AK67" s="43">
        <f t="shared" si="64"/>
        <v>57279</v>
      </c>
      <c r="AL67" s="43">
        <f t="shared" si="64"/>
        <v>196120</v>
      </c>
      <c r="AM67" s="43">
        <f t="shared" si="64"/>
        <v>0</v>
      </c>
      <c r="AN67" s="44">
        <f t="shared" si="64"/>
        <v>2116306</v>
      </c>
      <c r="AO67" s="43">
        <f t="shared" si="64"/>
        <v>0</v>
      </c>
      <c r="AP67" s="212">
        <f t="shared" si="64"/>
        <v>2116306</v>
      </c>
    </row>
    <row r="68" spans="2:42" outlineLevel="1">
      <c r="B68" s="73" t="s">
        <v>73</v>
      </c>
      <c r="C68" s="41" t="str">
        <f t="shared" ref="C68:AP68" si="65">C159</f>
        <v>410369300000</v>
      </c>
      <c r="D68" s="41" t="str">
        <f t="shared" si="65"/>
        <v>Town of Providence</v>
      </c>
      <c r="E68" s="41" t="str">
        <f t="shared" si="65"/>
        <v>Saratoga</v>
      </c>
      <c r="F68" s="41" t="str">
        <f t="shared" si="65"/>
        <v>12/31</v>
      </c>
      <c r="G68" s="54">
        <f t="shared" si="65"/>
        <v>1995</v>
      </c>
      <c r="H68" s="42">
        <f t="shared" si="65"/>
        <v>0</v>
      </c>
      <c r="I68" s="150">
        <f t="shared" si="65"/>
        <v>44</v>
      </c>
      <c r="J68" s="43">
        <f t="shared" si="65"/>
        <v>178879200</v>
      </c>
      <c r="K68" s="43">
        <f t="shared" si="65"/>
        <v>129960</v>
      </c>
      <c r="L68" s="43">
        <f t="shared" si="65"/>
        <v>690436</v>
      </c>
      <c r="M68" s="43">
        <f t="shared" si="65"/>
        <v>2935</v>
      </c>
      <c r="N68" s="43">
        <f t="shared" si="65"/>
        <v>497647</v>
      </c>
      <c r="O68" s="43">
        <f t="shared" si="65"/>
        <v>18056</v>
      </c>
      <c r="P68" s="43">
        <f t="shared" si="65"/>
        <v>29935</v>
      </c>
      <c r="Q68" s="43">
        <f t="shared" si="65"/>
        <v>0</v>
      </c>
      <c r="R68" s="43">
        <f t="shared" si="65"/>
        <v>47290</v>
      </c>
      <c r="S68" s="43">
        <f t="shared" si="65"/>
        <v>10488</v>
      </c>
      <c r="T68" s="44">
        <f t="shared" si="65"/>
        <v>1296787</v>
      </c>
      <c r="U68" s="43">
        <f t="shared" si="65"/>
        <v>142498</v>
      </c>
      <c r="V68" s="43">
        <f t="shared" si="65"/>
        <v>0</v>
      </c>
      <c r="W68" s="44">
        <f t="shared" si="65"/>
        <v>1439285</v>
      </c>
      <c r="X68" s="43">
        <f t="shared" si="65"/>
        <v>61470</v>
      </c>
      <c r="Y68" s="43">
        <f t="shared" si="65"/>
        <v>0</v>
      </c>
      <c r="Z68" s="44">
        <f t="shared" si="65"/>
        <v>1500755</v>
      </c>
      <c r="AA68" s="43">
        <f t="shared" si="65"/>
        <v>160118</v>
      </c>
      <c r="AB68" s="43">
        <f t="shared" si="65"/>
        <v>0</v>
      </c>
      <c r="AC68" s="43">
        <f t="shared" si="65"/>
        <v>50723</v>
      </c>
      <c r="AD68" s="43">
        <f t="shared" si="65"/>
        <v>267</v>
      </c>
      <c r="AE68" s="43">
        <f t="shared" si="65"/>
        <v>829235</v>
      </c>
      <c r="AF68" s="43">
        <f t="shared" si="65"/>
        <v>2230</v>
      </c>
      <c r="AG68" s="43">
        <f t="shared" si="65"/>
        <v>0</v>
      </c>
      <c r="AH68" s="43">
        <f t="shared" si="65"/>
        <v>13740</v>
      </c>
      <c r="AI68" s="43">
        <f t="shared" si="65"/>
        <v>226</v>
      </c>
      <c r="AJ68" s="43">
        <f t="shared" si="65"/>
        <v>0</v>
      </c>
      <c r="AK68" s="43">
        <f t="shared" si="65"/>
        <v>23127</v>
      </c>
      <c r="AL68" s="43">
        <f t="shared" si="65"/>
        <v>191962</v>
      </c>
      <c r="AM68" s="43">
        <f t="shared" si="65"/>
        <v>81665</v>
      </c>
      <c r="AN68" s="44">
        <f t="shared" si="65"/>
        <v>1353293</v>
      </c>
      <c r="AO68" s="43">
        <f t="shared" si="65"/>
        <v>0</v>
      </c>
      <c r="AP68" s="212">
        <f t="shared" si="65"/>
        <v>1353293</v>
      </c>
    </row>
    <row r="69" spans="2:42" outlineLevel="1">
      <c r="B69" s="73" t="s">
        <v>74</v>
      </c>
      <c r="C69" s="41" t="str">
        <f t="shared" ref="C69:AP69" si="66">C160</f>
        <v>410374700000</v>
      </c>
      <c r="D69" s="41" t="str">
        <f t="shared" si="66"/>
        <v>Town of Saratoga</v>
      </c>
      <c r="E69" s="41" t="str">
        <f t="shared" si="66"/>
        <v>Saratoga</v>
      </c>
      <c r="F69" s="41" t="str">
        <f t="shared" si="66"/>
        <v>12/31</v>
      </c>
      <c r="G69" s="54">
        <f t="shared" si="66"/>
        <v>5674</v>
      </c>
      <c r="H69" s="42">
        <f t="shared" si="66"/>
        <v>0</v>
      </c>
      <c r="I69" s="150">
        <f t="shared" si="66"/>
        <v>40.6</v>
      </c>
      <c r="J69" s="43">
        <f t="shared" si="66"/>
        <v>531289867</v>
      </c>
      <c r="K69" s="43">
        <f t="shared" si="66"/>
        <v>2955000</v>
      </c>
      <c r="L69" s="43">
        <f t="shared" si="66"/>
        <v>602688</v>
      </c>
      <c r="M69" s="43">
        <f t="shared" si="66"/>
        <v>8451</v>
      </c>
      <c r="N69" s="43">
        <f t="shared" si="66"/>
        <v>1106553</v>
      </c>
      <c r="O69" s="43">
        <f t="shared" si="66"/>
        <v>0</v>
      </c>
      <c r="P69" s="43">
        <f t="shared" si="66"/>
        <v>30384</v>
      </c>
      <c r="Q69" s="43">
        <f t="shared" si="66"/>
        <v>0</v>
      </c>
      <c r="R69" s="43">
        <f t="shared" si="66"/>
        <v>147762</v>
      </c>
      <c r="S69" s="43">
        <f t="shared" si="66"/>
        <v>146415</v>
      </c>
      <c r="T69" s="44">
        <f t="shared" si="66"/>
        <v>2042252</v>
      </c>
      <c r="U69" s="43">
        <f t="shared" si="66"/>
        <v>348516</v>
      </c>
      <c r="V69" s="43">
        <f t="shared" si="66"/>
        <v>196846</v>
      </c>
      <c r="W69" s="44">
        <f t="shared" si="66"/>
        <v>2587614</v>
      </c>
      <c r="X69" s="43">
        <f t="shared" si="66"/>
        <v>0</v>
      </c>
      <c r="Y69" s="43">
        <f t="shared" si="66"/>
        <v>120307</v>
      </c>
      <c r="Z69" s="44">
        <f t="shared" si="66"/>
        <v>2707921</v>
      </c>
      <c r="AA69" s="43">
        <f t="shared" si="66"/>
        <v>487385</v>
      </c>
      <c r="AB69" s="43">
        <f t="shared" si="66"/>
        <v>0</v>
      </c>
      <c r="AC69" s="43">
        <f t="shared" si="66"/>
        <v>75441</v>
      </c>
      <c r="AD69" s="43">
        <f t="shared" si="66"/>
        <v>2664</v>
      </c>
      <c r="AE69" s="43">
        <f t="shared" si="66"/>
        <v>1044374</v>
      </c>
      <c r="AF69" s="43">
        <f t="shared" si="66"/>
        <v>0</v>
      </c>
      <c r="AG69" s="43">
        <f t="shared" si="66"/>
        <v>199296</v>
      </c>
      <c r="AH69" s="43">
        <f t="shared" si="66"/>
        <v>117465</v>
      </c>
      <c r="AI69" s="43">
        <f t="shared" si="66"/>
        <v>2385</v>
      </c>
      <c r="AJ69" s="43">
        <f t="shared" si="66"/>
        <v>0</v>
      </c>
      <c r="AK69" s="43">
        <f t="shared" si="66"/>
        <v>4349</v>
      </c>
      <c r="AL69" s="43">
        <f t="shared" si="66"/>
        <v>199831</v>
      </c>
      <c r="AM69" s="43">
        <f t="shared" si="66"/>
        <v>255889</v>
      </c>
      <c r="AN69" s="44">
        <f t="shared" si="66"/>
        <v>2389079</v>
      </c>
      <c r="AO69" s="43">
        <f t="shared" si="66"/>
        <v>120307</v>
      </c>
      <c r="AP69" s="212">
        <f t="shared" si="66"/>
        <v>2509386</v>
      </c>
    </row>
    <row r="70" spans="2:42" outlineLevel="1">
      <c r="B70" s="74" t="s">
        <v>75</v>
      </c>
      <c r="C70" s="75" t="str">
        <f t="shared" ref="C70:AP70" si="67">C161</f>
        <v>410474704490</v>
      </c>
      <c r="D70" s="75" t="str">
        <f t="shared" si="67"/>
        <v>Village of Schuylerville</v>
      </c>
      <c r="E70" s="75" t="str">
        <f t="shared" si="67"/>
        <v>Saratoga</v>
      </c>
      <c r="F70" s="75" t="str">
        <f t="shared" si="67"/>
        <v>05/31</v>
      </c>
      <c r="G70" s="76">
        <f t="shared" si="67"/>
        <v>1386</v>
      </c>
      <c r="H70" s="76">
        <f t="shared" si="67"/>
        <v>0</v>
      </c>
      <c r="I70" s="151">
        <f t="shared" si="67"/>
        <v>0.5</v>
      </c>
      <c r="J70" s="77">
        <f t="shared" si="67"/>
        <v>74123420</v>
      </c>
      <c r="K70" s="78">
        <f t="shared" si="67"/>
        <v>3346489</v>
      </c>
      <c r="L70" s="79">
        <f t="shared" si="67"/>
        <v>481976</v>
      </c>
      <c r="M70" s="79">
        <f t="shared" si="67"/>
        <v>8198</v>
      </c>
      <c r="N70" s="79">
        <f t="shared" si="67"/>
        <v>191670</v>
      </c>
      <c r="O70" s="79">
        <f t="shared" si="67"/>
        <v>11717</v>
      </c>
      <c r="P70" s="79">
        <f t="shared" si="67"/>
        <v>387896</v>
      </c>
      <c r="Q70" s="79">
        <f t="shared" si="67"/>
        <v>311143</v>
      </c>
      <c r="R70" s="79">
        <f t="shared" si="67"/>
        <v>2069</v>
      </c>
      <c r="S70" s="79">
        <f t="shared" si="67"/>
        <v>4546</v>
      </c>
      <c r="T70" s="80">
        <f t="shared" si="67"/>
        <v>1399214</v>
      </c>
      <c r="U70" s="79">
        <f t="shared" si="67"/>
        <v>194370</v>
      </c>
      <c r="V70" s="79">
        <f t="shared" si="67"/>
        <v>110719</v>
      </c>
      <c r="W70" s="80">
        <f t="shared" si="67"/>
        <v>1704303</v>
      </c>
      <c r="X70" s="79">
        <f t="shared" si="67"/>
        <v>95629</v>
      </c>
      <c r="Y70" s="79">
        <f t="shared" si="67"/>
        <v>0</v>
      </c>
      <c r="Z70" s="80">
        <f t="shared" si="67"/>
        <v>1799932</v>
      </c>
      <c r="AA70" s="79">
        <f t="shared" si="67"/>
        <v>447851</v>
      </c>
      <c r="AB70" s="79">
        <f t="shared" si="67"/>
        <v>0</v>
      </c>
      <c r="AC70" s="79">
        <f t="shared" si="67"/>
        <v>96576</v>
      </c>
      <c r="AD70" s="79">
        <f t="shared" si="67"/>
        <v>2715</v>
      </c>
      <c r="AE70" s="79">
        <f t="shared" si="67"/>
        <v>233782</v>
      </c>
      <c r="AF70" s="79">
        <f t="shared" si="67"/>
        <v>0</v>
      </c>
      <c r="AG70" s="79">
        <f t="shared" si="67"/>
        <v>112747</v>
      </c>
      <c r="AH70" s="79">
        <f t="shared" si="67"/>
        <v>111805</v>
      </c>
      <c r="AI70" s="79">
        <f t="shared" si="67"/>
        <v>20684</v>
      </c>
      <c r="AJ70" s="79">
        <f t="shared" si="67"/>
        <v>3011</v>
      </c>
      <c r="AK70" s="79">
        <f t="shared" si="67"/>
        <v>593570</v>
      </c>
      <c r="AL70" s="79">
        <f t="shared" si="67"/>
        <v>84728</v>
      </c>
      <c r="AM70" s="79">
        <f t="shared" si="67"/>
        <v>256748</v>
      </c>
      <c r="AN70" s="80">
        <f t="shared" si="67"/>
        <v>1964216</v>
      </c>
      <c r="AO70" s="79">
        <f t="shared" si="67"/>
        <v>0</v>
      </c>
      <c r="AP70" s="212">
        <f t="shared" si="67"/>
        <v>1964216</v>
      </c>
    </row>
    <row r="71" spans="2:42" outlineLevel="1">
      <c r="B71" s="74" t="s">
        <v>166</v>
      </c>
      <c r="C71" s="75" t="str">
        <f t="shared" ref="C71:AP71" si="68">C162</f>
        <v>410474705070</v>
      </c>
      <c r="D71" s="75" t="str">
        <f t="shared" si="68"/>
        <v>Village of Victory</v>
      </c>
      <c r="E71" s="75" t="str">
        <f t="shared" si="68"/>
        <v>Saratoga</v>
      </c>
      <c r="F71" s="75" t="str">
        <f t="shared" si="68"/>
        <v>05/31</v>
      </c>
      <c r="G71" s="77">
        <f t="shared" si="68"/>
        <v>605</v>
      </c>
      <c r="H71" s="77">
        <f t="shared" si="68"/>
        <v>0</v>
      </c>
      <c r="I71" s="151">
        <f t="shared" si="68"/>
        <v>0.5</v>
      </c>
      <c r="J71" s="77">
        <f t="shared" si="68"/>
        <v>0</v>
      </c>
      <c r="K71" s="77">
        <f t="shared" si="68"/>
        <v>284040</v>
      </c>
      <c r="L71" s="79">
        <f t="shared" si="68"/>
        <v>201601</v>
      </c>
      <c r="M71" s="79">
        <f t="shared" si="68"/>
        <v>2320</v>
      </c>
      <c r="N71" s="79">
        <f t="shared" si="68"/>
        <v>67218</v>
      </c>
      <c r="O71" s="79">
        <f t="shared" si="68"/>
        <v>5546</v>
      </c>
      <c r="P71" s="79">
        <f t="shared" si="68"/>
        <v>112486</v>
      </c>
      <c r="Q71" s="79">
        <f t="shared" si="68"/>
        <v>62786</v>
      </c>
      <c r="R71" s="79">
        <f t="shared" si="68"/>
        <v>4556</v>
      </c>
      <c r="S71" s="79">
        <f t="shared" si="68"/>
        <v>2438</v>
      </c>
      <c r="T71" s="80">
        <f t="shared" si="68"/>
        <v>458951</v>
      </c>
      <c r="U71" s="79">
        <f t="shared" si="68"/>
        <v>293907</v>
      </c>
      <c r="V71" s="79">
        <f t="shared" si="68"/>
        <v>28591</v>
      </c>
      <c r="W71" s="80">
        <f t="shared" si="68"/>
        <v>781449</v>
      </c>
      <c r="X71" s="79">
        <f t="shared" si="68"/>
        <v>6000</v>
      </c>
      <c r="Y71" s="79">
        <f t="shared" si="68"/>
        <v>28505</v>
      </c>
      <c r="Z71" s="80">
        <f t="shared" si="68"/>
        <v>815954</v>
      </c>
      <c r="AA71" s="79">
        <f t="shared" si="68"/>
        <v>140007</v>
      </c>
      <c r="AB71" s="79">
        <f t="shared" si="68"/>
        <v>0</v>
      </c>
      <c r="AC71" s="79">
        <f t="shared" si="68"/>
        <v>7013</v>
      </c>
      <c r="AD71" s="79">
        <f t="shared" si="68"/>
        <v>350</v>
      </c>
      <c r="AE71" s="79">
        <f t="shared" si="68"/>
        <v>177598</v>
      </c>
      <c r="AF71" s="79">
        <f t="shared" si="68"/>
        <v>0</v>
      </c>
      <c r="AG71" s="79">
        <f t="shared" si="68"/>
        <v>246183</v>
      </c>
      <c r="AH71" s="79">
        <f t="shared" si="68"/>
        <v>1180</v>
      </c>
      <c r="AI71" s="79">
        <f t="shared" si="68"/>
        <v>5017</v>
      </c>
      <c r="AJ71" s="79">
        <f t="shared" si="68"/>
        <v>0</v>
      </c>
      <c r="AK71" s="79">
        <f t="shared" si="68"/>
        <v>40503</v>
      </c>
      <c r="AL71" s="79">
        <f t="shared" si="68"/>
        <v>47032</v>
      </c>
      <c r="AM71" s="79">
        <f t="shared" si="68"/>
        <v>88081</v>
      </c>
      <c r="AN71" s="80">
        <f t="shared" si="68"/>
        <v>752964</v>
      </c>
      <c r="AO71" s="79">
        <f t="shared" si="68"/>
        <v>28505</v>
      </c>
      <c r="AP71" s="212">
        <f t="shared" si="68"/>
        <v>781469</v>
      </c>
    </row>
    <row r="72" spans="2:42" outlineLevel="1">
      <c r="B72" s="72" t="s">
        <v>77</v>
      </c>
      <c r="C72" s="41" t="str">
        <f t="shared" ref="C72:AP72" si="69">C163</f>
        <v>410252000000</v>
      </c>
      <c r="D72" s="41" t="str">
        <f t="shared" si="69"/>
        <v>City of Saratoga Springs</v>
      </c>
      <c r="E72" s="41" t="str">
        <f t="shared" si="69"/>
        <v>Saratoga</v>
      </c>
      <c r="F72" s="41" t="str">
        <f t="shared" si="69"/>
        <v>12/31</v>
      </c>
      <c r="G72" s="54">
        <f t="shared" si="69"/>
        <v>26586</v>
      </c>
      <c r="H72" s="42">
        <f t="shared" si="69"/>
        <v>0</v>
      </c>
      <c r="I72" s="150">
        <f t="shared" si="69"/>
        <v>28.1</v>
      </c>
      <c r="J72" s="43">
        <f t="shared" si="69"/>
        <v>3792162425</v>
      </c>
      <c r="K72" s="43">
        <f t="shared" si="69"/>
        <v>37718743</v>
      </c>
      <c r="L72" s="43">
        <f t="shared" si="69"/>
        <v>18103685</v>
      </c>
      <c r="M72" s="43">
        <f t="shared" si="69"/>
        <v>635684</v>
      </c>
      <c r="N72" s="43">
        <f t="shared" si="69"/>
        <v>10852800</v>
      </c>
      <c r="O72" s="43">
        <f t="shared" si="69"/>
        <v>458552</v>
      </c>
      <c r="P72" s="43">
        <f t="shared" si="69"/>
        <v>8589557</v>
      </c>
      <c r="Q72" s="43">
        <f t="shared" si="69"/>
        <v>249179</v>
      </c>
      <c r="R72" s="43">
        <f t="shared" si="69"/>
        <v>588346</v>
      </c>
      <c r="S72" s="43">
        <f t="shared" si="69"/>
        <v>2191057</v>
      </c>
      <c r="T72" s="44">
        <f t="shared" si="69"/>
        <v>41668860</v>
      </c>
      <c r="U72" s="43">
        <f t="shared" si="69"/>
        <v>11756972</v>
      </c>
      <c r="V72" s="43">
        <f t="shared" si="69"/>
        <v>3797171</v>
      </c>
      <c r="W72" s="44">
        <f t="shared" si="69"/>
        <v>57223003</v>
      </c>
      <c r="X72" s="43">
        <f t="shared" si="69"/>
        <v>1539457</v>
      </c>
      <c r="Y72" s="43">
        <f t="shared" si="69"/>
        <v>1556766</v>
      </c>
      <c r="Z72" s="44">
        <f t="shared" si="69"/>
        <v>60319226</v>
      </c>
      <c r="AA72" s="43">
        <f t="shared" si="69"/>
        <v>5535381</v>
      </c>
      <c r="AB72" s="43">
        <f t="shared" si="69"/>
        <v>0</v>
      </c>
      <c r="AC72" s="43">
        <f t="shared" si="69"/>
        <v>12172585</v>
      </c>
      <c r="AD72" s="43">
        <f t="shared" si="69"/>
        <v>17765</v>
      </c>
      <c r="AE72" s="43">
        <f t="shared" si="69"/>
        <v>6980987</v>
      </c>
      <c r="AF72" s="43">
        <f t="shared" si="69"/>
        <v>207230</v>
      </c>
      <c r="AG72" s="43">
        <f t="shared" si="69"/>
        <v>437853</v>
      </c>
      <c r="AH72" s="43">
        <f t="shared" si="69"/>
        <v>5956850</v>
      </c>
      <c r="AI72" s="43">
        <f t="shared" si="69"/>
        <v>232432</v>
      </c>
      <c r="AJ72" s="43">
        <f t="shared" si="69"/>
        <v>3016611</v>
      </c>
      <c r="AK72" s="43">
        <f t="shared" si="69"/>
        <v>3978536</v>
      </c>
      <c r="AL72" s="43">
        <f t="shared" si="69"/>
        <v>10689370</v>
      </c>
      <c r="AM72" s="43">
        <f t="shared" si="69"/>
        <v>3396648</v>
      </c>
      <c r="AN72" s="44">
        <f t="shared" si="69"/>
        <v>52622248</v>
      </c>
      <c r="AO72" s="43">
        <f t="shared" si="69"/>
        <v>1556766</v>
      </c>
      <c r="AP72" s="212">
        <f t="shared" si="69"/>
        <v>54179014</v>
      </c>
    </row>
    <row r="73" spans="2:42" outlineLevel="1">
      <c r="B73" s="73" t="s">
        <v>78</v>
      </c>
      <c r="C73" s="41" t="str">
        <f t="shared" ref="C73:AP73" si="70">C164</f>
        <v>410380700000</v>
      </c>
      <c r="D73" s="41" t="str">
        <f t="shared" si="70"/>
        <v>Town of Stillwater</v>
      </c>
      <c r="E73" s="41" t="str">
        <f t="shared" si="70"/>
        <v>Saratoga</v>
      </c>
      <c r="F73" s="41" t="str">
        <f t="shared" si="70"/>
        <v>12/31</v>
      </c>
      <c r="G73" s="54">
        <f t="shared" si="70"/>
        <v>8287</v>
      </c>
      <c r="H73" s="42">
        <f t="shared" si="70"/>
        <v>0</v>
      </c>
      <c r="I73" s="150">
        <f t="shared" si="70"/>
        <v>41.2</v>
      </c>
      <c r="J73" s="43">
        <f t="shared" si="70"/>
        <v>724498532</v>
      </c>
      <c r="K73" s="43">
        <f t="shared" si="70"/>
        <v>4282819</v>
      </c>
      <c r="L73" s="43">
        <f t="shared" si="70"/>
        <v>1904871</v>
      </c>
      <c r="M73" s="43">
        <f t="shared" si="70"/>
        <v>35660</v>
      </c>
      <c r="N73" s="43">
        <f t="shared" si="70"/>
        <v>1622200</v>
      </c>
      <c r="O73" s="43">
        <f t="shared" si="70"/>
        <v>59869</v>
      </c>
      <c r="P73" s="43">
        <f t="shared" si="70"/>
        <v>455749</v>
      </c>
      <c r="Q73" s="43">
        <f t="shared" si="70"/>
        <v>13727</v>
      </c>
      <c r="R73" s="43">
        <f t="shared" si="70"/>
        <v>70541</v>
      </c>
      <c r="S73" s="43">
        <f t="shared" si="70"/>
        <v>265658</v>
      </c>
      <c r="T73" s="44">
        <f t="shared" si="70"/>
        <v>4428274</v>
      </c>
      <c r="U73" s="43">
        <f t="shared" si="70"/>
        <v>1332105</v>
      </c>
      <c r="V73" s="43">
        <f t="shared" si="70"/>
        <v>774574</v>
      </c>
      <c r="W73" s="44">
        <f t="shared" si="70"/>
        <v>6534953</v>
      </c>
      <c r="X73" s="43">
        <f t="shared" si="70"/>
        <v>4864564</v>
      </c>
      <c r="Y73" s="43">
        <f t="shared" si="70"/>
        <v>572230</v>
      </c>
      <c r="Z73" s="44">
        <f t="shared" si="70"/>
        <v>11971746</v>
      </c>
      <c r="AA73" s="43">
        <f t="shared" si="70"/>
        <v>924579</v>
      </c>
      <c r="AB73" s="43">
        <f t="shared" si="70"/>
        <v>0</v>
      </c>
      <c r="AC73" s="43">
        <f t="shared" si="70"/>
        <v>1141057</v>
      </c>
      <c r="AD73" s="43">
        <f t="shared" si="70"/>
        <v>1520</v>
      </c>
      <c r="AE73" s="43">
        <f t="shared" si="70"/>
        <v>1851888</v>
      </c>
      <c r="AF73" s="43">
        <f t="shared" si="70"/>
        <v>762747</v>
      </c>
      <c r="AG73" s="43">
        <f t="shared" si="70"/>
        <v>76193</v>
      </c>
      <c r="AH73" s="43">
        <f t="shared" si="70"/>
        <v>309721</v>
      </c>
      <c r="AI73" s="43">
        <f t="shared" si="70"/>
        <v>61553</v>
      </c>
      <c r="AJ73" s="43">
        <f t="shared" si="70"/>
        <v>408396</v>
      </c>
      <c r="AK73" s="43">
        <f t="shared" si="70"/>
        <v>104483</v>
      </c>
      <c r="AL73" s="43">
        <f t="shared" si="70"/>
        <v>552214</v>
      </c>
      <c r="AM73" s="43">
        <f t="shared" si="70"/>
        <v>1626045</v>
      </c>
      <c r="AN73" s="44">
        <f t="shared" si="70"/>
        <v>7820396</v>
      </c>
      <c r="AO73" s="43">
        <f t="shared" si="70"/>
        <v>572274</v>
      </c>
      <c r="AP73" s="212">
        <f t="shared" si="70"/>
        <v>8392669</v>
      </c>
    </row>
    <row r="74" spans="2:42" outlineLevel="1">
      <c r="B74" s="74" t="s">
        <v>79</v>
      </c>
      <c r="C74" s="75" t="str">
        <f t="shared" ref="C74:AP74" si="71">C165</f>
        <v>410480704820</v>
      </c>
      <c r="D74" s="75" t="str">
        <f t="shared" si="71"/>
        <v>Village of Stillwater</v>
      </c>
      <c r="E74" s="75" t="str">
        <f t="shared" si="71"/>
        <v>Saratoga</v>
      </c>
      <c r="F74" s="75" t="str">
        <f t="shared" si="71"/>
        <v>05/31</v>
      </c>
      <c r="G74" s="76">
        <f t="shared" si="71"/>
        <v>1738</v>
      </c>
      <c r="H74" s="76">
        <f t="shared" si="71"/>
        <v>0</v>
      </c>
      <c r="I74" s="151">
        <f t="shared" si="71"/>
        <v>1.3</v>
      </c>
      <c r="J74" s="78">
        <f t="shared" si="71"/>
        <v>93175850</v>
      </c>
      <c r="K74" s="78">
        <f t="shared" si="71"/>
        <v>1691500</v>
      </c>
      <c r="L74" s="79">
        <f t="shared" si="71"/>
        <v>379310</v>
      </c>
      <c r="M74" s="79">
        <f t="shared" si="71"/>
        <v>4976</v>
      </c>
      <c r="N74" s="79">
        <f t="shared" si="71"/>
        <v>230065</v>
      </c>
      <c r="O74" s="79">
        <f t="shared" si="71"/>
        <v>18395</v>
      </c>
      <c r="P74" s="79">
        <f t="shared" si="71"/>
        <v>604660</v>
      </c>
      <c r="Q74" s="79">
        <f t="shared" si="71"/>
        <v>0</v>
      </c>
      <c r="R74" s="79">
        <f t="shared" si="71"/>
        <v>17218</v>
      </c>
      <c r="S74" s="79">
        <f t="shared" si="71"/>
        <v>5901</v>
      </c>
      <c r="T74" s="80">
        <f t="shared" si="71"/>
        <v>1260526</v>
      </c>
      <c r="U74" s="79">
        <f t="shared" si="71"/>
        <v>30013</v>
      </c>
      <c r="V74" s="79">
        <f t="shared" si="71"/>
        <v>18666</v>
      </c>
      <c r="W74" s="80">
        <f t="shared" si="71"/>
        <v>1309204</v>
      </c>
      <c r="X74" s="79">
        <f t="shared" si="71"/>
        <v>117500</v>
      </c>
      <c r="Y74" s="79">
        <f t="shared" si="71"/>
        <v>64648</v>
      </c>
      <c r="Z74" s="80">
        <f t="shared" si="71"/>
        <v>1491352</v>
      </c>
      <c r="AA74" s="79">
        <f t="shared" si="71"/>
        <v>172968</v>
      </c>
      <c r="AB74" s="79">
        <f t="shared" si="71"/>
        <v>0</v>
      </c>
      <c r="AC74" s="79">
        <f t="shared" si="71"/>
        <v>70096</v>
      </c>
      <c r="AD74" s="79">
        <f t="shared" si="71"/>
        <v>190</v>
      </c>
      <c r="AE74" s="79">
        <f t="shared" si="71"/>
        <v>149230</v>
      </c>
      <c r="AF74" s="79">
        <f t="shared" si="71"/>
        <v>0</v>
      </c>
      <c r="AG74" s="79">
        <f t="shared" si="71"/>
        <v>0</v>
      </c>
      <c r="AH74" s="79">
        <f t="shared" si="71"/>
        <v>7723</v>
      </c>
      <c r="AI74" s="79">
        <f t="shared" si="71"/>
        <v>314</v>
      </c>
      <c r="AJ74" s="79">
        <f t="shared" si="71"/>
        <v>598445</v>
      </c>
      <c r="AK74" s="79">
        <f t="shared" si="71"/>
        <v>182056</v>
      </c>
      <c r="AL74" s="79">
        <f t="shared" si="71"/>
        <v>113893</v>
      </c>
      <c r="AM74" s="79">
        <f t="shared" si="71"/>
        <v>289747</v>
      </c>
      <c r="AN74" s="80">
        <f t="shared" si="71"/>
        <v>1584662</v>
      </c>
      <c r="AO74" s="79">
        <f t="shared" si="71"/>
        <v>64648</v>
      </c>
      <c r="AP74" s="212">
        <f t="shared" si="71"/>
        <v>1649310</v>
      </c>
    </row>
    <row r="75" spans="2:42" outlineLevel="1">
      <c r="B75" s="73" t="s">
        <v>80</v>
      </c>
      <c r="C75" s="41" t="str">
        <f t="shared" ref="C75:AP75" si="72">C166</f>
        <v>410387500000</v>
      </c>
      <c r="D75" s="41" t="str">
        <f t="shared" si="72"/>
        <v>Town of Waterford</v>
      </c>
      <c r="E75" s="41" t="str">
        <f t="shared" si="72"/>
        <v>Saratoga</v>
      </c>
      <c r="F75" s="41" t="str">
        <f t="shared" si="72"/>
        <v>12/31</v>
      </c>
      <c r="G75" s="54">
        <f t="shared" si="72"/>
        <v>8423</v>
      </c>
      <c r="H75" s="42">
        <f t="shared" si="72"/>
        <v>0</v>
      </c>
      <c r="I75" s="150">
        <f t="shared" si="72"/>
        <v>6.6</v>
      </c>
      <c r="J75" s="43">
        <f t="shared" si="72"/>
        <v>597504494</v>
      </c>
      <c r="K75" s="43">
        <f t="shared" si="72"/>
        <v>8739124</v>
      </c>
      <c r="L75" s="43">
        <f t="shared" si="72"/>
        <v>3310903</v>
      </c>
      <c r="M75" s="43">
        <f t="shared" si="72"/>
        <v>65536</v>
      </c>
      <c r="N75" s="43">
        <f t="shared" si="72"/>
        <v>1431866</v>
      </c>
      <c r="O75" s="43">
        <f t="shared" si="72"/>
        <v>108502</v>
      </c>
      <c r="P75" s="43">
        <f t="shared" si="72"/>
        <v>862398</v>
      </c>
      <c r="Q75" s="43">
        <f t="shared" si="72"/>
        <v>32791</v>
      </c>
      <c r="R75" s="43">
        <f t="shared" si="72"/>
        <v>19888</v>
      </c>
      <c r="S75" s="43">
        <f t="shared" si="72"/>
        <v>36493</v>
      </c>
      <c r="T75" s="44">
        <f t="shared" si="72"/>
        <v>5868377</v>
      </c>
      <c r="U75" s="43">
        <f t="shared" si="72"/>
        <v>878600</v>
      </c>
      <c r="V75" s="43">
        <f t="shared" si="72"/>
        <v>380436</v>
      </c>
      <c r="W75" s="44">
        <f t="shared" si="72"/>
        <v>7127413</v>
      </c>
      <c r="X75" s="43">
        <f t="shared" si="72"/>
        <v>133604</v>
      </c>
      <c r="Y75" s="43">
        <f t="shared" si="72"/>
        <v>819076</v>
      </c>
      <c r="Z75" s="44">
        <f t="shared" si="72"/>
        <v>8080093</v>
      </c>
      <c r="AA75" s="43">
        <f t="shared" si="72"/>
        <v>1371657</v>
      </c>
      <c r="AB75" s="43">
        <f t="shared" si="72"/>
        <v>1030</v>
      </c>
      <c r="AC75" s="43">
        <f t="shared" si="72"/>
        <v>1536424</v>
      </c>
      <c r="AD75" s="43">
        <f t="shared" si="72"/>
        <v>0</v>
      </c>
      <c r="AE75" s="43">
        <f t="shared" si="72"/>
        <v>767047</v>
      </c>
      <c r="AF75" s="43">
        <f t="shared" si="72"/>
        <v>251792</v>
      </c>
      <c r="AG75" s="43">
        <f t="shared" si="72"/>
        <v>128338</v>
      </c>
      <c r="AH75" s="43">
        <f t="shared" si="72"/>
        <v>347409</v>
      </c>
      <c r="AI75" s="43">
        <f t="shared" si="72"/>
        <v>62280</v>
      </c>
      <c r="AJ75" s="43">
        <f t="shared" si="72"/>
        <v>0</v>
      </c>
      <c r="AK75" s="43">
        <f t="shared" si="72"/>
        <v>929041</v>
      </c>
      <c r="AL75" s="43">
        <f t="shared" si="72"/>
        <v>858468</v>
      </c>
      <c r="AM75" s="43">
        <f t="shared" si="72"/>
        <v>941891</v>
      </c>
      <c r="AN75" s="44">
        <f t="shared" si="72"/>
        <v>7195377</v>
      </c>
      <c r="AO75" s="43">
        <f t="shared" si="72"/>
        <v>819076</v>
      </c>
      <c r="AP75" s="212">
        <f t="shared" si="72"/>
        <v>8014453</v>
      </c>
    </row>
    <row r="76" spans="2:42" outlineLevel="1">
      <c r="B76" s="74" t="s">
        <v>81</v>
      </c>
      <c r="C76" s="75" t="str">
        <f t="shared" ref="C76:AP76" si="73">C167</f>
        <v>410487505180</v>
      </c>
      <c r="D76" s="75" t="str">
        <f t="shared" si="73"/>
        <v>Village of Waterford</v>
      </c>
      <c r="E76" s="75" t="str">
        <f t="shared" si="73"/>
        <v>Saratoga</v>
      </c>
      <c r="F76" s="75" t="str">
        <f t="shared" si="73"/>
        <v>05/31</v>
      </c>
      <c r="G76" s="76">
        <f t="shared" si="73"/>
        <v>1990</v>
      </c>
      <c r="H76" s="76">
        <f t="shared" si="73"/>
        <v>0</v>
      </c>
      <c r="I76" s="151">
        <f t="shared" si="73"/>
        <v>0.3</v>
      </c>
      <c r="J76" s="78">
        <f t="shared" si="73"/>
        <v>61340788</v>
      </c>
      <c r="K76" s="78">
        <f t="shared" si="73"/>
        <v>204500</v>
      </c>
      <c r="L76" s="79">
        <f t="shared" si="73"/>
        <v>246311</v>
      </c>
      <c r="M76" s="79">
        <f t="shared" si="73"/>
        <v>2363</v>
      </c>
      <c r="N76" s="79">
        <f t="shared" si="73"/>
        <v>146012</v>
      </c>
      <c r="O76" s="79">
        <f t="shared" si="73"/>
        <v>18795</v>
      </c>
      <c r="P76" s="79">
        <f t="shared" si="73"/>
        <v>80309</v>
      </c>
      <c r="Q76" s="79">
        <f t="shared" si="73"/>
        <v>182313</v>
      </c>
      <c r="R76" s="79">
        <f t="shared" si="73"/>
        <v>358</v>
      </c>
      <c r="S76" s="79">
        <f t="shared" si="73"/>
        <v>35489</v>
      </c>
      <c r="T76" s="80">
        <f t="shared" si="73"/>
        <v>711950</v>
      </c>
      <c r="U76" s="79">
        <f t="shared" si="73"/>
        <v>203916</v>
      </c>
      <c r="V76" s="79">
        <f t="shared" si="73"/>
        <v>361242</v>
      </c>
      <c r="W76" s="80">
        <f t="shared" si="73"/>
        <v>1277108</v>
      </c>
      <c r="X76" s="79">
        <f t="shared" si="73"/>
        <v>50000</v>
      </c>
      <c r="Y76" s="79">
        <f t="shared" si="73"/>
        <v>0</v>
      </c>
      <c r="Z76" s="80">
        <f t="shared" si="73"/>
        <v>1327108</v>
      </c>
      <c r="AA76" s="79">
        <f t="shared" si="73"/>
        <v>138713</v>
      </c>
      <c r="AB76" s="79">
        <f t="shared" si="73"/>
        <v>0</v>
      </c>
      <c r="AC76" s="79">
        <f t="shared" si="73"/>
        <v>203795</v>
      </c>
      <c r="AD76" s="79">
        <f t="shared" si="73"/>
        <v>0</v>
      </c>
      <c r="AE76" s="79">
        <f t="shared" si="73"/>
        <v>281194</v>
      </c>
      <c r="AF76" s="79">
        <f t="shared" si="73"/>
        <v>279026</v>
      </c>
      <c r="AG76" s="79">
        <f t="shared" si="73"/>
        <v>0</v>
      </c>
      <c r="AH76" s="79">
        <f t="shared" si="73"/>
        <v>62650</v>
      </c>
      <c r="AI76" s="79">
        <f t="shared" si="73"/>
        <v>1345</v>
      </c>
      <c r="AJ76" s="79">
        <f t="shared" si="73"/>
        <v>0</v>
      </c>
      <c r="AK76" s="79">
        <f t="shared" si="73"/>
        <v>142989</v>
      </c>
      <c r="AL76" s="79">
        <f t="shared" si="73"/>
        <v>9988</v>
      </c>
      <c r="AM76" s="79">
        <f t="shared" si="73"/>
        <v>142785</v>
      </c>
      <c r="AN76" s="80">
        <f t="shared" si="73"/>
        <v>1262486</v>
      </c>
      <c r="AO76" s="79">
        <f t="shared" si="73"/>
        <v>0</v>
      </c>
      <c r="AP76" s="212">
        <f t="shared" si="73"/>
        <v>1262486</v>
      </c>
    </row>
    <row r="77" spans="2:42" outlineLevel="1">
      <c r="B77" s="84" t="s">
        <v>82</v>
      </c>
      <c r="C77" s="46" t="str">
        <f t="shared" ref="C77:AP77" si="74">C168</f>
        <v>410391700000</v>
      </c>
      <c r="D77" s="46" t="str">
        <f t="shared" si="74"/>
        <v>Town of Wilton</v>
      </c>
      <c r="E77" s="46" t="str">
        <f t="shared" si="74"/>
        <v>Saratoga</v>
      </c>
      <c r="F77" s="46" t="str">
        <f t="shared" si="74"/>
        <v>12/31</v>
      </c>
      <c r="G77" s="53">
        <f t="shared" si="74"/>
        <v>16173</v>
      </c>
      <c r="H77" s="47">
        <f t="shared" si="74"/>
        <v>0</v>
      </c>
      <c r="I77" s="153">
        <f t="shared" si="74"/>
        <v>35.799999999999997</v>
      </c>
      <c r="J77" s="48">
        <f t="shared" si="74"/>
        <v>1821626122</v>
      </c>
      <c r="K77" s="48">
        <f t="shared" si="74"/>
        <v>505000</v>
      </c>
      <c r="L77" s="48">
        <f t="shared" si="74"/>
        <v>558765</v>
      </c>
      <c r="M77" s="48">
        <f t="shared" si="74"/>
        <v>7569</v>
      </c>
      <c r="N77" s="48">
        <f t="shared" si="74"/>
        <v>4502733</v>
      </c>
      <c r="O77" s="48">
        <f t="shared" si="74"/>
        <v>258829</v>
      </c>
      <c r="P77" s="48">
        <f t="shared" si="74"/>
        <v>558963</v>
      </c>
      <c r="Q77" s="48">
        <f t="shared" si="74"/>
        <v>11396</v>
      </c>
      <c r="R77" s="48">
        <f t="shared" si="74"/>
        <v>269858</v>
      </c>
      <c r="S77" s="48">
        <f t="shared" si="74"/>
        <v>263435</v>
      </c>
      <c r="T77" s="49">
        <f t="shared" si="74"/>
        <v>6431548</v>
      </c>
      <c r="U77" s="48">
        <f t="shared" si="74"/>
        <v>690241</v>
      </c>
      <c r="V77" s="48">
        <f t="shared" si="74"/>
        <v>95555</v>
      </c>
      <c r="W77" s="49">
        <f t="shared" si="74"/>
        <v>7217344</v>
      </c>
      <c r="X77" s="48">
        <f t="shared" si="74"/>
        <v>0</v>
      </c>
      <c r="Y77" s="48">
        <f t="shared" si="74"/>
        <v>25000</v>
      </c>
      <c r="Z77" s="49">
        <f t="shared" si="74"/>
        <v>7242344</v>
      </c>
      <c r="AA77" s="48">
        <f t="shared" si="74"/>
        <v>1492551</v>
      </c>
      <c r="AB77" s="48">
        <f t="shared" si="74"/>
        <v>0</v>
      </c>
      <c r="AC77" s="48">
        <f t="shared" si="74"/>
        <v>700850</v>
      </c>
      <c r="AD77" s="48">
        <f t="shared" si="74"/>
        <v>11495</v>
      </c>
      <c r="AE77" s="48">
        <f t="shared" si="74"/>
        <v>1972591</v>
      </c>
      <c r="AF77" s="48">
        <f t="shared" si="74"/>
        <v>100518</v>
      </c>
      <c r="AG77" s="48">
        <f t="shared" si="74"/>
        <v>2479</v>
      </c>
      <c r="AH77" s="48">
        <f t="shared" si="74"/>
        <v>772414</v>
      </c>
      <c r="AI77" s="48">
        <f t="shared" si="74"/>
        <v>286508</v>
      </c>
      <c r="AJ77" s="48">
        <f t="shared" si="74"/>
        <v>0</v>
      </c>
      <c r="AK77" s="48">
        <f t="shared" si="74"/>
        <v>17091</v>
      </c>
      <c r="AL77" s="48">
        <f t="shared" si="74"/>
        <v>913753</v>
      </c>
      <c r="AM77" s="48">
        <f t="shared" si="74"/>
        <v>172475</v>
      </c>
      <c r="AN77" s="49">
        <f t="shared" si="74"/>
        <v>6442725</v>
      </c>
      <c r="AO77" s="48">
        <f t="shared" si="74"/>
        <v>25000</v>
      </c>
      <c r="AP77" s="218">
        <f t="shared" si="74"/>
        <v>6467725</v>
      </c>
    </row>
    <row r="78" spans="2:42">
      <c r="B78" s="67" t="s">
        <v>83</v>
      </c>
      <c r="C78" s="45" t="str">
        <f t="shared" ref="C78:AP78" si="75">C169</f>
        <v>420100000000</v>
      </c>
      <c r="D78" s="45" t="str">
        <f t="shared" si="75"/>
        <v>County of Schenectady</v>
      </c>
      <c r="E78" s="45" t="str">
        <f t="shared" si="75"/>
        <v>Schenectady</v>
      </c>
      <c r="F78" s="45" t="str">
        <f t="shared" si="75"/>
        <v>12/31</v>
      </c>
      <c r="G78" s="68">
        <f t="shared" si="75"/>
        <v>154727</v>
      </c>
      <c r="H78" s="69">
        <f t="shared" si="75"/>
        <v>0</v>
      </c>
      <c r="I78" s="149">
        <f t="shared" si="75"/>
        <v>204.5</v>
      </c>
      <c r="J78" s="70">
        <f t="shared" si="75"/>
        <v>10444791771</v>
      </c>
      <c r="K78" s="70">
        <f t="shared" si="75"/>
        <v>57714665</v>
      </c>
      <c r="L78" s="70">
        <f t="shared" si="75"/>
        <v>63583228</v>
      </c>
      <c r="M78" s="70">
        <f t="shared" si="75"/>
        <v>3099810</v>
      </c>
      <c r="N78" s="70">
        <f t="shared" si="75"/>
        <v>82717843</v>
      </c>
      <c r="O78" s="70">
        <f t="shared" si="75"/>
        <v>568303</v>
      </c>
      <c r="P78" s="70">
        <f t="shared" si="75"/>
        <v>30440012</v>
      </c>
      <c r="Q78" s="70">
        <f t="shared" si="75"/>
        <v>4587849</v>
      </c>
      <c r="R78" s="70">
        <f t="shared" si="75"/>
        <v>850607</v>
      </c>
      <c r="S78" s="70">
        <f t="shared" si="75"/>
        <v>14190015</v>
      </c>
      <c r="T78" s="71">
        <f t="shared" si="75"/>
        <v>200037667</v>
      </c>
      <c r="U78" s="70">
        <f t="shared" si="75"/>
        <v>46741425</v>
      </c>
      <c r="V78" s="70">
        <f t="shared" si="75"/>
        <v>34631818</v>
      </c>
      <c r="W78" s="71">
        <f t="shared" si="75"/>
        <v>281410910</v>
      </c>
      <c r="X78" s="70">
        <f t="shared" si="75"/>
        <v>6800419</v>
      </c>
      <c r="Y78" s="70">
        <f t="shared" si="75"/>
        <v>1682882</v>
      </c>
      <c r="Z78" s="71">
        <f t="shared" si="75"/>
        <v>289894211</v>
      </c>
      <c r="AA78" s="70">
        <f t="shared" si="75"/>
        <v>50293418</v>
      </c>
      <c r="AB78" s="70">
        <f t="shared" si="75"/>
        <v>13785064</v>
      </c>
      <c r="AC78" s="70">
        <f t="shared" si="75"/>
        <v>22301444</v>
      </c>
      <c r="AD78" s="70">
        <f t="shared" si="75"/>
        <v>30766693</v>
      </c>
      <c r="AE78" s="70">
        <f t="shared" si="75"/>
        <v>16080227</v>
      </c>
      <c r="AF78" s="70">
        <f t="shared" si="75"/>
        <v>103568604</v>
      </c>
      <c r="AG78" s="70">
        <f t="shared" si="75"/>
        <v>662969</v>
      </c>
      <c r="AH78" s="70">
        <f t="shared" si="75"/>
        <v>6154760</v>
      </c>
      <c r="AI78" s="70">
        <f t="shared" si="75"/>
        <v>3750312</v>
      </c>
      <c r="AJ78" s="70">
        <f t="shared" si="75"/>
        <v>0</v>
      </c>
      <c r="AK78" s="70">
        <f t="shared" si="75"/>
        <v>331867</v>
      </c>
      <c r="AL78" s="70">
        <f t="shared" si="75"/>
        <v>34644415</v>
      </c>
      <c r="AM78" s="70">
        <f t="shared" si="75"/>
        <v>8495929</v>
      </c>
      <c r="AN78" s="71">
        <f t="shared" si="75"/>
        <v>290835702</v>
      </c>
      <c r="AO78" s="70">
        <f t="shared" si="75"/>
        <v>1682882</v>
      </c>
      <c r="AP78" s="217">
        <f t="shared" si="75"/>
        <v>292518584</v>
      </c>
    </row>
    <row r="79" spans="2:42" outlineLevel="1">
      <c r="B79" s="73" t="s">
        <v>84</v>
      </c>
      <c r="C79" s="41" t="str">
        <f t="shared" ref="C79:AP79" si="76">C170</f>
        <v>420324200000</v>
      </c>
      <c r="D79" s="41" t="str">
        <f t="shared" si="76"/>
        <v>Town of Duanesburg</v>
      </c>
      <c r="E79" s="41" t="str">
        <f t="shared" si="76"/>
        <v>Schenectady</v>
      </c>
      <c r="F79" s="41" t="str">
        <f t="shared" si="76"/>
        <v>12/31</v>
      </c>
      <c r="G79" s="54">
        <f t="shared" si="76"/>
        <v>6122</v>
      </c>
      <c r="H79" s="42">
        <f t="shared" si="76"/>
        <v>0</v>
      </c>
      <c r="I79" s="150">
        <f t="shared" si="76"/>
        <v>70.8</v>
      </c>
      <c r="J79" s="43">
        <f t="shared" si="76"/>
        <v>585414892</v>
      </c>
      <c r="K79" s="43">
        <f t="shared" si="76"/>
        <v>6985657</v>
      </c>
      <c r="L79" s="43">
        <f t="shared" si="76"/>
        <v>1484414</v>
      </c>
      <c r="M79" s="43">
        <f t="shared" si="76"/>
        <v>18644</v>
      </c>
      <c r="N79" s="43">
        <f t="shared" si="76"/>
        <v>724896</v>
      </c>
      <c r="O79" s="43">
        <f t="shared" si="76"/>
        <v>34930</v>
      </c>
      <c r="P79" s="43">
        <f t="shared" si="76"/>
        <v>30585</v>
      </c>
      <c r="Q79" s="43">
        <f t="shared" si="76"/>
        <v>60813</v>
      </c>
      <c r="R79" s="43">
        <f t="shared" si="76"/>
        <v>6108</v>
      </c>
      <c r="S79" s="43">
        <f t="shared" si="76"/>
        <v>166764</v>
      </c>
      <c r="T79" s="44">
        <f t="shared" si="76"/>
        <v>2527154</v>
      </c>
      <c r="U79" s="43">
        <f t="shared" si="76"/>
        <v>222014</v>
      </c>
      <c r="V79" s="43">
        <f t="shared" si="76"/>
        <v>87463</v>
      </c>
      <c r="W79" s="44">
        <f t="shared" si="76"/>
        <v>2836630</v>
      </c>
      <c r="X79" s="43">
        <f t="shared" si="76"/>
        <v>0</v>
      </c>
      <c r="Y79" s="43">
        <f t="shared" si="76"/>
        <v>1000</v>
      </c>
      <c r="Z79" s="44">
        <f t="shared" si="76"/>
        <v>2837630</v>
      </c>
      <c r="AA79" s="43">
        <f t="shared" si="76"/>
        <v>606647</v>
      </c>
      <c r="AB79" s="43">
        <f t="shared" si="76"/>
        <v>0</v>
      </c>
      <c r="AC79" s="43">
        <f t="shared" si="76"/>
        <v>447340</v>
      </c>
      <c r="AD79" s="43">
        <f t="shared" si="76"/>
        <v>850</v>
      </c>
      <c r="AE79" s="43">
        <f t="shared" si="76"/>
        <v>619822</v>
      </c>
      <c r="AF79" s="43">
        <f t="shared" si="76"/>
        <v>2500</v>
      </c>
      <c r="AG79" s="43">
        <f t="shared" si="76"/>
        <v>90536</v>
      </c>
      <c r="AH79" s="43">
        <f t="shared" si="76"/>
        <v>24559</v>
      </c>
      <c r="AI79" s="43">
        <f t="shared" si="76"/>
        <v>3500</v>
      </c>
      <c r="AJ79" s="43">
        <f t="shared" si="76"/>
        <v>0</v>
      </c>
      <c r="AK79" s="43">
        <f t="shared" si="76"/>
        <v>312366</v>
      </c>
      <c r="AL79" s="43">
        <f t="shared" si="76"/>
        <v>353832</v>
      </c>
      <c r="AM79" s="43">
        <f t="shared" si="76"/>
        <v>303071</v>
      </c>
      <c r="AN79" s="44">
        <f t="shared" si="76"/>
        <v>2765023</v>
      </c>
      <c r="AO79" s="43">
        <f t="shared" si="76"/>
        <v>1000</v>
      </c>
      <c r="AP79" s="212">
        <f t="shared" si="76"/>
        <v>2766023</v>
      </c>
    </row>
    <row r="80" spans="2:42" outlineLevel="1">
      <c r="B80" s="74" t="s">
        <v>85</v>
      </c>
      <c r="C80" s="75" t="str">
        <f t="shared" ref="C80:AP80" si="77">C171</f>
        <v>420424201250</v>
      </c>
      <c r="D80" s="75" t="str">
        <f t="shared" si="77"/>
        <v>Village of Delanson</v>
      </c>
      <c r="E80" s="75" t="str">
        <f t="shared" si="77"/>
        <v>Schenectady</v>
      </c>
      <c r="F80" s="75" t="str">
        <f t="shared" si="77"/>
        <v>05/31</v>
      </c>
      <c r="G80" s="77">
        <f t="shared" si="77"/>
        <v>377</v>
      </c>
      <c r="H80" s="77">
        <f t="shared" si="77"/>
        <v>0</v>
      </c>
      <c r="I80" s="151">
        <f t="shared" si="77"/>
        <v>0.6</v>
      </c>
      <c r="J80" s="78">
        <f t="shared" si="77"/>
        <v>23167654</v>
      </c>
      <c r="K80" s="78">
        <f t="shared" si="77"/>
        <v>443700</v>
      </c>
      <c r="L80" s="79">
        <f t="shared" si="77"/>
        <v>74296</v>
      </c>
      <c r="M80" s="79">
        <f t="shared" si="77"/>
        <v>188</v>
      </c>
      <c r="N80" s="79">
        <f t="shared" si="77"/>
        <v>35349</v>
      </c>
      <c r="O80" s="79">
        <f t="shared" si="77"/>
        <v>10388</v>
      </c>
      <c r="P80" s="79">
        <f t="shared" si="77"/>
        <v>84422</v>
      </c>
      <c r="Q80" s="79">
        <f t="shared" si="77"/>
        <v>58854</v>
      </c>
      <c r="R80" s="79">
        <f t="shared" si="77"/>
        <v>277</v>
      </c>
      <c r="S80" s="79">
        <f t="shared" si="77"/>
        <v>483</v>
      </c>
      <c r="T80" s="80">
        <f t="shared" si="77"/>
        <v>264257</v>
      </c>
      <c r="U80" s="79">
        <f t="shared" si="77"/>
        <v>29495</v>
      </c>
      <c r="V80" s="79">
        <f t="shared" si="77"/>
        <v>0</v>
      </c>
      <c r="W80" s="80">
        <f t="shared" si="77"/>
        <v>293752</v>
      </c>
      <c r="X80" s="79">
        <f t="shared" si="77"/>
        <v>0</v>
      </c>
      <c r="Y80" s="79">
        <f t="shared" si="77"/>
        <v>0</v>
      </c>
      <c r="Z80" s="80">
        <f t="shared" si="77"/>
        <v>293752</v>
      </c>
      <c r="AA80" s="79">
        <f t="shared" si="77"/>
        <v>76031</v>
      </c>
      <c r="AB80" s="79">
        <f t="shared" si="77"/>
        <v>0</v>
      </c>
      <c r="AC80" s="79">
        <f t="shared" si="77"/>
        <v>32053</v>
      </c>
      <c r="AD80" s="79">
        <f t="shared" si="77"/>
        <v>0</v>
      </c>
      <c r="AE80" s="79">
        <f t="shared" si="77"/>
        <v>54812</v>
      </c>
      <c r="AF80" s="79">
        <f t="shared" si="77"/>
        <v>0</v>
      </c>
      <c r="AG80" s="79">
        <f t="shared" si="77"/>
        <v>0</v>
      </c>
      <c r="AH80" s="79">
        <f t="shared" si="77"/>
        <v>2456</v>
      </c>
      <c r="AI80" s="79">
        <f t="shared" si="77"/>
        <v>0</v>
      </c>
      <c r="AJ80" s="79">
        <f t="shared" si="77"/>
        <v>35469</v>
      </c>
      <c r="AK80" s="79">
        <f t="shared" si="77"/>
        <v>26962</v>
      </c>
      <c r="AL80" s="79">
        <f t="shared" si="77"/>
        <v>6203</v>
      </c>
      <c r="AM80" s="79">
        <f t="shared" si="77"/>
        <v>37256</v>
      </c>
      <c r="AN80" s="80">
        <f t="shared" si="77"/>
        <v>271242</v>
      </c>
      <c r="AO80" s="79">
        <f t="shared" si="77"/>
        <v>0</v>
      </c>
      <c r="AP80" s="212">
        <f t="shared" si="77"/>
        <v>271242</v>
      </c>
    </row>
    <row r="81" spans="1:42" outlineLevel="1">
      <c r="B81" s="73" t="s">
        <v>86</v>
      </c>
      <c r="C81" s="41" t="str">
        <f t="shared" ref="C81:AP81" si="78">C172</f>
        <v>420333100000</v>
      </c>
      <c r="D81" s="41" t="str">
        <f t="shared" si="78"/>
        <v>Town of Glenville</v>
      </c>
      <c r="E81" s="41" t="str">
        <f t="shared" si="78"/>
        <v>Schenectady</v>
      </c>
      <c r="F81" s="41" t="str">
        <f t="shared" si="78"/>
        <v>12/31</v>
      </c>
      <c r="G81" s="54">
        <f t="shared" si="78"/>
        <v>29480</v>
      </c>
      <c r="H81" s="42">
        <f t="shared" si="78"/>
        <v>0</v>
      </c>
      <c r="I81" s="150">
        <f t="shared" si="78"/>
        <v>49.2</v>
      </c>
      <c r="J81" s="43">
        <f t="shared" si="78"/>
        <v>2328975445</v>
      </c>
      <c r="K81" s="43">
        <f t="shared" si="78"/>
        <v>21764820</v>
      </c>
      <c r="L81" s="43">
        <f t="shared" si="78"/>
        <v>7341433</v>
      </c>
      <c r="M81" s="43">
        <f t="shared" si="78"/>
        <v>152304</v>
      </c>
      <c r="N81" s="43">
        <f t="shared" si="78"/>
        <v>2534366</v>
      </c>
      <c r="O81" s="43">
        <f t="shared" si="78"/>
        <v>317237</v>
      </c>
      <c r="P81" s="43">
        <f t="shared" si="78"/>
        <v>1987823</v>
      </c>
      <c r="Q81" s="43">
        <f t="shared" si="78"/>
        <v>375894</v>
      </c>
      <c r="R81" s="43">
        <f t="shared" si="78"/>
        <v>126285</v>
      </c>
      <c r="S81" s="43">
        <f t="shared" si="78"/>
        <v>949245</v>
      </c>
      <c r="T81" s="44">
        <f t="shared" si="78"/>
        <v>13784587</v>
      </c>
      <c r="U81" s="43">
        <f t="shared" si="78"/>
        <v>894403</v>
      </c>
      <c r="V81" s="43">
        <f t="shared" si="78"/>
        <v>473431</v>
      </c>
      <c r="W81" s="44">
        <f t="shared" si="78"/>
        <v>15152421</v>
      </c>
      <c r="X81" s="43">
        <f t="shared" si="78"/>
        <v>2900583</v>
      </c>
      <c r="Y81" s="43">
        <f t="shared" si="78"/>
        <v>0</v>
      </c>
      <c r="Z81" s="44">
        <f t="shared" si="78"/>
        <v>18053004</v>
      </c>
      <c r="AA81" s="43">
        <f t="shared" si="78"/>
        <v>1470342</v>
      </c>
      <c r="AB81" s="43">
        <f t="shared" si="78"/>
        <v>0</v>
      </c>
      <c r="AC81" s="43">
        <f t="shared" si="78"/>
        <v>3684058</v>
      </c>
      <c r="AD81" s="43">
        <f t="shared" si="78"/>
        <v>1743</v>
      </c>
      <c r="AE81" s="43">
        <f t="shared" si="78"/>
        <v>2578556</v>
      </c>
      <c r="AF81" s="43">
        <f t="shared" si="78"/>
        <v>325081</v>
      </c>
      <c r="AG81" s="43">
        <f t="shared" si="78"/>
        <v>156892</v>
      </c>
      <c r="AH81" s="43">
        <f t="shared" si="78"/>
        <v>390135</v>
      </c>
      <c r="AI81" s="43">
        <f t="shared" si="78"/>
        <v>50537</v>
      </c>
      <c r="AJ81" s="43">
        <f t="shared" si="78"/>
        <v>1190481</v>
      </c>
      <c r="AK81" s="43">
        <f t="shared" si="78"/>
        <v>769830</v>
      </c>
      <c r="AL81" s="43">
        <f t="shared" si="78"/>
        <v>2826267</v>
      </c>
      <c r="AM81" s="43">
        <f t="shared" si="78"/>
        <v>2391001</v>
      </c>
      <c r="AN81" s="44">
        <f t="shared" si="78"/>
        <v>15834923</v>
      </c>
      <c r="AO81" s="43">
        <f t="shared" si="78"/>
        <v>0</v>
      </c>
      <c r="AP81" s="212">
        <f t="shared" si="78"/>
        <v>15834923</v>
      </c>
    </row>
    <row r="82" spans="1:42" outlineLevel="1">
      <c r="B82" s="74" t="s">
        <v>87</v>
      </c>
      <c r="C82" s="75" t="str">
        <f t="shared" ref="C82:AP82" si="79">C173</f>
        <v>420433104500</v>
      </c>
      <c r="D82" s="75" t="str">
        <f t="shared" si="79"/>
        <v>Village of Scotia</v>
      </c>
      <c r="E82" s="75" t="str">
        <f t="shared" si="79"/>
        <v>Schenectady</v>
      </c>
      <c r="F82" s="75" t="str">
        <f t="shared" si="79"/>
        <v>05/31</v>
      </c>
      <c r="G82" s="76">
        <f t="shared" si="79"/>
        <v>7729</v>
      </c>
      <c r="H82" s="76">
        <f t="shared" si="79"/>
        <v>0</v>
      </c>
      <c r="I82" s="151">
        <f t="shared" si="79"/>
        <v>1.7</v>
      </c>
      <c r="J82" s="78">
        <f t="shared" si="79"/>
        <v>426783975</v>
      </c>
      <c r="K82" s="78">
        <f t="shared" si="79"/>
        <v>1216280</v>
      </c>
      <c r="L82" s="79">
        <f t="shared" si="79"/>
        <v>3783102</v>
      </c>
      <c r="M82" s="79">
        <f t="shared" si="79"/>
        <v>84384</v>
      </c>
      <c r="N82" s="79">
        <f t="shared" si="79"/>
        <v>762478</v>
      </c>
      <c r="O82" s="79">
        <f t="shared" si="79"/>
        <v>0</v>
      </c>
      <c r="P82" s="79">
        <f t="shared" si="79"/>
        <v>2305228</v>
      </c>
      <c r="Q82" s="79">
        <f t="shared" si="79"/>
        <v>387648</v>
      </c>
      <c r="R82" s="79">
        <f t="shared" si="79"/>
        <v>27857</v>
      </c>
      <c r="S82" s="79">
        <f t="shared" si="79"/>
        <v>84862</v>
      </c>
      <c r="T82" s="80">
        <f t="shared" si="79"/>
        <v>7435558</v>
      </c>
      <c r="U82" s="79">
        <f t="shared" si="79"/>
        <v>1675868</v>
      </c>
      <c r="V82" s="79">
        <f t="shared" si="79"/>
        <v>640262</v>
      </c>
      <c r="W82" s="80">
        <f t="shared" si="79"/>
        <v>9751688</v>
      </c>
      <c r="X82" s="79">
        <f t="shared" si="79"/>
        <v>0</v>
      </c>
      <c r="Y82" s="79">
        <f t="shared" si="79"/>
        <v>213331</v>
      </c>
      <c r="Z82" s="80">
        <f t="shared" si="79"/>
        <v>9965020</v>
      </c>
      <c r="AA82" s="79">
        <f t="shared" si="79"/>
        <v>639606</v>
      </c>
      <c r="AB82" s="79">
        <f t="shared" si="79"/>
        <v>0</v>
      </c>
      <c r="AC82" s="79">
        <f t="shared" si="79"/>
        <v>3117960</v>
      </c>
      <c r="AD82" s="79">
        <f t="shared" si="79"/>
        <v>64</v>
      </c>
      <c r="AE82" s="79">
        <f t="shared" si="79"/>
        <v>643606</v>
      </c>
      <c r="AF82" s="79">
        <f t="shared" si="79"/>
        <v>621599</v>
      </c>
      <c r="AG82" s="79">
        <f t="shared" si="79"/>
        <v>58440</v>
      </c>
      <c r="AH82" s="79">
        <f t="shared" si="79"/>
        <v>1073825</v>
      </c>
      <c r="AI82" s="79">
        <f t="shared" si="79"/>
        <v>31406</v>
      </c>
      <c r="AJ82" s="79">
        <f t="shared" si="79"/>
        <v>474133</v>
      </c>
      <c r="AK82" s="79">
        <f t="shared" si="79"/>
        <v>1636044</v>
      </c>
      <c r="AL82" s="79">
        <f t="shared" si="79"/>
        <v>1332814</v>
      </c>
      <c r="AM82" s="79">
        <f t="shared" si="79"/>
        <v>323796</v>
      </c>
      <c r="AN82" s="80">
        <f t="shared" si="79"/>
        <v>9953293</v>
      </c>
      <c r="AO82" s="79">
        <f t="shared" si="79"/>
        <v>213331</v>
      </c>
      <c r="AP82" s="212">
        <f t="shared" si="79"/>
        <v>10166624</v>
      </c>
    </row>
    <row r="83" spans="1:42" outlineLevel="1">
      <c r="B83" s="73" t="s">
        <v>88</v>
      </c>
      <c r="C83" s="41" t="str">
        <f t="shared" ref="C83:AP83" si="80">C174</f>
        <v>420358700000</v>
      </c>
      <c r="D83" s="41" t="str">
        <f t="shared" si="80"/>
        <v>Town of Niskayuna</v>
      </c>
      <c r="E83" s="41" t="str">
        <f t="shared" si="80"/>
        <v>Schenectady</v>
      </c>
      <c r="F83" s="41" t="str">
        <f t="shared" si="80"/>
        <v>12/31</v>
      </c>
      <c r="G83" s="54">
        <f t="shared" si="80"/>
        <v>21781</v>
      </c>
      <c r="H83" s="42">
        <f t="shared" si="80"/>
        <v>0</v>
      </c>
      <c r="I83" s="150">
        <f t="shared" si="80"/>
        <v>14.2</v>
      </c>
      <c r="J83" s="43">
        <f t="shared" si="80"/>
        <v>2423130612</v>
      </c>
      <c r="K83" s="43">
        <f t="shared" si="80"/>
        <v>10374489</v>
      </c>
      <c r="L83" s="43">
        <f t="shared" si="80"/>
        <v>10116222</v>
      </c>
      <c r="M83" s="43">
        <f t="shared" si="80"/>
        <v>327206</v>
      </c>
      <c r="N83" s="43">
        <f t="shared" si="80"/>
        <v>3026887</v>
      </c>
      <c r="O83" s="43">
        <f t="shared" si="80"/>
        <v>358202</v>
      </c>
      <c r="P83" s="43">
        <f t="shared" si="80"/>
        <v>3540286</v>
      </c>
      <c r="Q83" s="43">
        <f t="shared" si="80"/>
        <v>14329</v>
      </c>
      <c r="R83" s="43">
        <f t="shared" si="80"/>
        <v>331086</v>
      </c>
      <c r="S83" s="43">
        <f t="shared" si="80"/>
        <v>131738</v>
      </c>
      <c r="T83" s="44">
        <f t="shared" si="80"/>
        <v>17845956</v>
      </c>
      <c r="U83" s="43">
        <f t="shared" si="80"/>
        <v>954275</v>
      </c>
      <c r="V83" s="43">
        <f t="shared" si="80"/>
        <v>560396</v>
      </c>
      <c r="W83" s="44">
        <f t="shared" si="80"/>
        <v>19360627</v>
      </c>
      <c r="X83" s="43">
        <f t="shared" si="80"/>
        <v>9648726</v>
      </c>
      <c r="Y83" s="43">
        <f t="shared" si="80"/>
        <v>543980</v>
      </c>
      <c r="Z83" s="44">
        <f t="shared" si="80"/>
        <v>29553333</v>
      </c>
      <c r="AA83" s="43">
        <f t="shared" si="80"/>
        <v>1705458</v>
      </c>
      <c r="AB83" s="43">
        <f t="shared" si="80"/>
        <v>0</v>
      </c>
      <c r="AC83" s="43">
        <f t="shared" si="80"/>
        <v>3321153</v>
      </c>
      <c r="AD83" s="43">
        <f t="shared" si="80"/>
        <v>34597</v>
      </c>
      <c r="AE83" s="43">
        <f t="shared" si="80"/>
        <v>3612017</v>
      </c>
      <c r="AF83" s="43">
        <f t="shared" si="80"/>
        <v>291342</v>
      </c>
      <c r="AG83" s="43">
        <f t="shared" si="80"/>
        <v>0</v>
      </c>
      <c r="AH83" s="43">
        <f t="shared" si="80"/>
        <v>1089169</v>
      </c>
      <c r="AI83" s="43">
        <f t="shared" si="80"/>
        <v>100953</v>
      </c>
      <c r="AJ83" s="43">
        <f t="shared" si="80"/>
        <v>4052328</v>
      </c>
      <c r="AK83" s="43">
        <f t="shared" si="80"/>
        <v>2507125</v>
      </c>
      <c r="AL83" s="43">
        <f t="shared" si="80"/>
        <v>3454495</v>
      </c>
      <c r="AM83" s="43">
        <f t="shared" si="80"/>
        <v>1527246</v>
      </c>
      <c r="AN83" s="44">
        <f t="shared" si="80"/>
        <v>21695882</v>
      </c>
      <c r="AO83" s="43">
        <f t="shared" si="80"/>
        <v>543980</v>
      </c>
      <c r="AP83" s="212">
        <f t="shared" si="80"/>
        <v>22239862</v>
      </c>
    </row>
    <row r="84" spans="1:42" outlineLevel="1">
      <c r="B84" s="73" t="s">
        <v>89</v>
      </c>
      <c r="C84" s="41" t="str">
        <f t="shared" ref="C84:AP84" si="81">C175</f>
        <v>420369200000</v>
      </c>
      <c r="D84" s="41" t="str">
        <f t="shared" si="81"/>
        <v>Town of Princetown</v>
      </c>
      <c r="E84" s="41" t="str">
        <f t="shared" si="81"/>
        <v>Schenectady</v>
      </c>
      <c r="F84" s="41" t="str">
        <f t="shared" si="81"/>
        <v>12/31</v>
      </c>
      <c r="G84" s="54">
        <f t="shared" si="81"/>
        <v>2115</v>
      </c>
      <c r="H84" s="42">
        <f t="shared" si="81"/>
        <v>0</v>
      </c>
      <c r="I84" s="150">
        <f t="shared" si="81"/>
        <v>23.9</v>
      </c>
      <c r="J84" s="43">
        <f t="shared" si="81"/>
        <v>202235418</v>
      </c>
      <c r="K84" s="43">
        <f t="shared" si="81"/>
        <v>2709700</v>
      </c>
      <c r="L84" s="43">
        <f t="shared" si="81"/>
        <v>400188</v>
      </c>
      <c r="M84" s="43">
        <f t="shared" si="81"/>
        <v>81679</v>
      </c>
      <c r="N84" s="43">
        <f t="shared" si="81"/>
        <v>193766</v>
      </c>
      <c r="O84" s="43">
        <f t="shared" si="81"/>
        <v>0</v>
      </c>
      <c r="P84" s="43">
        <f t="shared" si="81"/>
        <v>141162</v>
      </c>
      <c r="Q84" s="43">
        <f t="shared" si="81"/>
        <v>0</v>
      </c>
      <c r="R84" s="43">
        <f t="shared" si="81"/>
        <v>39356</v>
      </c>
      <c r="S84" s="43">
        <f t="shared" si="81"/>
        <v>248070</v>
      </c>
      <c r="T84" s="44">
        <f t="shared" si="81"/>
        <v>1104222</v>
      </c>
      <c r="U84" s="43">
        <f t="shared" si="81"/>
        <v>71230</v>
      </c>
      <c r="V84" s="43">
        <f t="shared" si="81"/>
        <v>28267</v>
      </c>
      <c r="W84" s="44">
        <f t="shared" si="81"/>
        <v>1203719</v>
      </c>
      <c r="X84" s="43">
        <f t="shared" si="81"/>
        <v>330600</v>
      </c>
      <c r="Y84" s="43">
        <f t="shared" si="81"/>
        <v>77246</v>
      </c>
      <c r="Z84" s="44">
        <f t="shared" si="81"/>
        <v>1611565</v>
      </c>
      <c r="AA84" s="43">
        <f t="shared" si="81"/>
        <v>382128</v>
      </c>
      <c r="AB84" s="43">
        <f t="shared" si="81"/>
        <v>0</v>
      </c>
      <c r="AC84" s="43">
        <f t="shared" si="81"/>
        <v>276218</v>
      </c>
      <c r="AD84" s="43">
        <f t="shared" si="81"/>
        <v>100</v>
      </c>
      <c r="AE84" s="43">
        <f t="shared" si="81"/>
        <v>78270</v>
      </c>
      <c r="AF84" s="43">
        <f t="shared" si="81"/>
        <v>2345</v>
      </c>
      <c r="AG84" s="43">
        <f t="shared" si="81"/>
        <v>0</v>
      </c>
      <c r="AH84" s="43">
        <f t="shared" si="81"/>
        <v>1959</v>
      </c>
      <c r="AI84" s="43">
        <f t="shared" si="81"/>
        <v>1000</v>
      </c>
      <c r="AJ84" s="43">
        <f t="shared" si="81"/>
        <v>477801</v>
      </c>
      <c r="AK84" s="43">
        <f t="shared" si="81"/>
        <v>0</v>
      </c>
      <c r="AL84" s="43">
        <f t="shared" si="81"/>
        <v>59108</v>
      </c>
      <c r="AM84" s="43">
        <f t="shared" si="81"/>
        <v>172899</v>
      </c>
      <c r="AN84" s="44">
        <f t="shared" si="81"/>
        <v>1451828</v>
      </c>
      <c r="AO84" s="43">
        <f t="shared" si="81"/>
        <v>77246</v>
      </c>
      <c r="AP84" s="212">
        <f t="shared" si="81"/>
        <v>1529074</v>
      </c>
    </row>
    <row r="85" spans="1:42" outlineLevel="1">
      <c r="B85" s="73" t="s">
        <v>90</v>
      </c>
      <c r="C85" s="41" t="str">
        <f t="shared" ref="C85:AP85" si="82">C176</f>
        <v>420372600000</v>
      </c>
      <c r="D85" s="41" t="str">
        <f t="shared" si="82"/>
        <v>Town of Rotterdam</v>
      </c>
      <c r="E85" s="41" t="str">
        <f t="shared" si="82"/>
        <v>Schenectady</v>
      </c>
      <c r="F85" s="41" t="str">
        <f t="shared" si="82"/>
        <v>12/31</v>
      </c>
      <c r="G85" s="54">
        <f t="shared" si="82"/>
        <v>29094</v>
      </c>
      <c r="H85" s="42">
        <f t="shared" si="82"/>
        <v>0</v>
      </c>
      <c r="I85" s="150">
        <f t="shared" si="82"/>
        <v>35.700000000000003</v>
      </c>
      <c r="J85" s="43">
        <f t="shared" si="82"/>
        <v>2547009941</v>
      </c>
      <c r="K85" s="43">
        <f t="shared" si="82"/>
        <v>10110000</v>
      </c>
      <c r="L85" s="43">
        <f t="shared" si="82"/>
        <v>11465185</v>
      </c>
      <c r="M85" s="43">
        <f t="shared" si="82"/>
        <v>323015</v>
      </c>
      <c r="N85" s="43">
        <f t="shared" si="82"/>
        <v>3523483</v>
      </c>
      <c r="O85" s="43">
        <f t="shared" si="82"/>
        <v>538874</v>
      </c>
      <c r="P85" s="43">
        <f t="shared" si="82"/>
        <v>906097</v>
      </c>
      <c r="Q85" s="43">
        <f t="shared" si="82"/>
        <v>177794</v>
      </c>
      <c r="R85" s="43">
        <f t="shared" si="82"/>
        <v>334020</v>
      </c>
      <c r="S85" s="43">
        <f t="shared" si="82"/>
        <v>646756</v>
      </c>
      <c r="T85" s="44">
        <f t="shared" si="82"/>
        <v>17915225</v>
      </c>
      <c r="U85" s="43">
        <f t="shared" si="82"/>
        <v>1021568</v>
      </c>
      <c r="V85" s="43">
        <f t="shared" si="82"/>
        <v>1543636</v>
      </c>
      <c r="W85" s="44">
        <f t="shared" si="82"/>
        <v>20480429</v>
      </c>
      <c r="X85" s="43">
        <f t="shared" si="82"/>
        <v>70750</v>
      </c>
      <c r="Y85" s="43">
        <f t="shared" si="82"/>
        <v>51677</v>
      </c>
      <c r="Z85" s="44">
        <f t="shared" si="82"/>
        <v>20602856</v>
      </c>
      <c r="AA85" s="43">
        <f t="shared" si="82"/>
        <v>2245334</v>
      </c>
      <c r="AB85" s="43">
        <f t="shared" si="82"/>
        <v>1022</v>
      </c>
      <c r="AC85" s="43">
        <f t="shared" si="82"/>
        <v>5788751</v>
      </c>
      <c r="AD85" s="43">
        <f t="shared" si="82"/>
        <v>3400</v>
      </c>
      <c r="AE85" s="43">
        <f t="shared" si="82"/>
        <v>4054515</v>
      </c>
      <c r="AF85" s="43">
        <f t="shared" si="82"/>
        <v>1503575</v>
      </c>
      <c r="AG85" s="43">
        <f t="shared" si="82"/>
        <v>3660</v>
      </c>
      <c r="AH85" s="43">
        <f t="shared" si="82"/>
        <v>417267</v>
      </c>
      <c r="AI85" s="43">
        <f t="shared" si="82"/>
        <v>184764</v>
      </c>
      <c r="AJ85" s="43">
        <f t="shared" si="82"/>
        <v>1672174</v>
      </c>
      <c r="AK85" s="43">
        <f t="shared" si="82"/>
        <v>903117</v>
      </c>
      <c r="AL85" s="43">
        <f t="shared" si="82"/>
        <v>4763104</v>
      </c>
      <c r="AM85" s="43">
        <f t="shared" si="82"/>
        <v>1483485</v>
      </c>
      <c r="AN85" s="44">
        <f t="shared" si="82"/>
        <v>23024167</v>
      </c>
      <c r="AO85" s="43">
        <f t="shared" si="82"/>
        <v>51677</v>
      </c>
      <c r="AP85" s="212">
        <f t="shared" si="82"/>
        <v>23075844</v>
      </c>
    </row>
    <row r="86" spans="1:42" outlineLevel="1">
      <c r="B86" s="86" t="s">
        <v>91</v>
      </c>
      <c r="C86" s="46" t="str">
        <f t="shared" ref="C86:AP86" si="83">C177</f>
        <v>420253000000</v>
      </c>
      <c r="D86" s="46" t="str">
        <f t="shared" si="83"/>
        <v>City of Schenectady</v>
      </c>
      <c r="E86" s="46" t="str">
        <f t="shared" si="83"/>
        <v>Schenectady</v>
      </c>
      <c r="F86" s="46" t="str">
        <f t="shared" si="83"/>
        <v>12/31</v>
      </c>
      <c r="G86" s="53">
        <f t="shared" si="83"/>
        <v>66135</v>
      </c>
      <c r="H86" s="47">
        <f t="shared" si="83"/>
        <v>0</v>
      </c>
      <c r="I86" s="153">
        <f t="shared" si="83"/>
        <v>10.8</v>
      </c>
      <c r="J86" s="48">
        <f t="shared" si="83"/>
        <v>2417858243</v>
      </c>
      <c r="K86" s="48">
        <f t="shared" si="83"/>
        <v>95999672</v>
      </c>
      <c r="L86" s="48">
        <f t="shared" si="83"/>
        <v>25594404</v>
      </c>
      <c r="M86" s="48">
        <f t="shared" si="83"/>
        <v>1266964</v>
      </c>
      <c r="N86" s="48">
        <f t="shared" si="83"/>
        <v>11848038</v>
      </c>
      <c r="O86" s="48">
        <f t="shared" si="83"/>
        <v>793997</v>
      </c>
      <c r="P86" s="48">
        <f t="shared" si="83"/>
        <v>28980434</v>
      </c>
      <c r="Q86" s="48">
        <f t="shared" si="83"/>
        <v>266134</v>
      </c>
      <c r="R86" s="48">
        <f t="shared" si="83"/>
        <v>908758</v>
      </c>
      <c r="S86" s="48">
        <f t="shared" si="83"/>
        <v>6641333</v>
      </c>
      <c r="T86" s="49">
        <f t="shared" si="83"/>
        <v>76300062</v>
      </c>
      <c r="U86" s="48">
        <f t="shared" si="83"/>
        <v>16346137</v>
      </c>
      <c r="V86" s="48">
        <f t="shared" si="83"/>
        <v>8428494</v>
      </c>
      <c r="W86" s="49">
        <f t="shared" si="83"/>
        <v>101074693</v>
      </c>
      <c r="X86" s="48">
        <f t="shared" si="83"/>
        <v>3066714</v>
      </c>
      <c r="Y86" s="48">
        <f t="shared" si="83"/>
        <v>406000</v>
      </c>
      <c r="Z86" s="49">
        <f t="shared" si="83"/>
        <v>104547407</v>
      </c>
      <c r="AA86" s="48">
        <f t="shared" si="83"/>
        <v>22284818</v>
      </c>
      <c r="AB86" s="48">
        <f t="shared" si="83"/>
        <v>0</v>
      </c>
      <c r="AC86" s="48">
        <f t="shared" si="83"/>
        <v>26256064</v>
      </c>
      <c r="AD86" s="48">
        <f t="shared" si="83"/>
        <v>0</v>
      </c>
      <c r="AE86" s="48">
        <f t="shared" si="83"/>
        <v>8602444</v>
      </c>
      <c r="AF86" s="48">
        <f t="shared" si="83"/>
        <v>0</v>
      </c>
      <c r="AG86" s="48">
        <f t="shared" si="83"/>
        <v>11516104</v>
      </c>
      <c r="AH86" s="48">
        <f t="shared" si="83"/>
        <v>2042518</v>
      </c>
      <c r="AI86" s="48">
        <f t="shared" si="83"/>
        <v>803457</v>
      </c>
      <c r="AJ86" s="48">
        <f t="shared" si="83"/>
        <v>5177328</v>
      </c>
      <c r="AK86" s="48">
        <f t="shared" si="83"/>
        <v>15802846</v>
      </c>
      <c r="AL86" s="48">
        <f t="shared" si="83"/>
        <v>24262511</v>
      </c>
      <c r="AM86" s="48">
        <f t="shared" si="83"/>
        <v>8849515</v>
      </c>
      <c r="AN86" s="49">
        <f t="shared" si="83"/>
        <v>125597605</v>
      </c>
      <c r="AO86" s="48">
        <f t="shared" si="83"/>
        <v>406000</v>
      </c>
      <c r="AP86" s="218">
        <f t="shared" si="83"/>
        <v>126003605</v>
      </c>
    </row>
    <row r="87" spans="1:42">
      <c r="B87" s="87" t="s">
        <v>92</v>
      </c>
      <c r="C87" s="156">
        <f>SUM(C3:C86)-C13-C14</f>
        <v>-20769002040</v>
      </c>
      <c r="D87" s="88"/>
      <c r="E87" s="88"/>
      <c r="F87" s="88"/>
      <c r="G87" s="148">
        <f>G3+G24+G47+G78</f>
        <v>837967</v>
      </c>
      <c r="H87" s="88"/>
      <c r="I87" s="154">
        <f t="shared" ref="I87:AP87" si="84">I3+I24+I47+I78</f>
        <v>2189.6999999999998</v>
      </c>
      <c r="J87" s="155">
        <f t="shared" si="84"/>
        <v>67617683856</v>
      </c>
      <c r="K87" s="155">
        <f t="shared" si="84"/>
        <v>584967953</v>
      </c>
      <c r="L87" s="155">
        <f t="shared" si="84"/>
        <v>232247698</v>
      </c>
      <c r="M87" s="155">
        <f t="shared" si="84"/>
        <v>18577335</v>
      </c>
      <c r="N87" s="155">
        <f t="shared" si="84"/>
        <v>477522222</v>
      </c>
      <c r="O87" s="155">
        <f t="shared" si="84"/>
        <v>10093167</v>
      </c>
      <c r="P87" s="155">
        <f t="shared" si="84"/>
        <v>198222893</v>
      </c>
      <c r="Q87" s="155">
        <f t="shared" si="84"/>
        <v>50889184</v>
      </c>
      <c r="R87" s="155">
        <f t="shared" si="84"/>
        <v>11280300</v>
      </c>
      <c r="S87" s="155">
        <f t="shared" si="84"/>
        <v>56511814</v>
      </c>
      <c r="T87" s="155">
        <f t="shared" si="84"/>
        <v>1055344611</v>
      </c>
      <c r="U87" s="155">
        <f t="shared" si="84"/>
        <v>189483684</v>
      </c>
      <c r="V87" s="155">
        <f t="shared" si="84"/>
        <v>172384745</v>
      </c>
      <c r="W87" s="155">
        <f t="shared" si="84"/>
        <v>1417213040</v>
      </c>
      <c r="X87" s="155">
        <f t="shared" si="84"/>
        <v>92643537</v>
      </c>
      <c r="Y87" s="155">
        <f t="shared" si="84"/>
        <v>72004311</v>
      </c>
      <c r="Z87" s="155">
        <f t="shared" si="84"/>
        <v>1581860889</v>
      </c>
      <c r="AA87" s="155">
        <f t="shared" si="84"/>
        <v>338502840</v>
      </c>
      <c r="AB87" s="155">
        <f t="shared" si="84"/>
        <v>83069023</v>
      </c>
      <c r="AC87" s="155">
        <f t="shared" si="84"/>
        <v>131673034</v>
      </c>
      <c r="AD87" s="155">
        <f t="shared" si="84"/>
        <v>140718798</v>
      </c>
      <c r="AE87" s="155">
        <f t="shared" si="84"/>
        <v>67736042</v>
      </c>
      <c r="AF87" s="155">
        <f t="shared" si="84"/>
        <v>436970636</v>
      </c>
      <c r="AG87" s="155">
        <f t="shared" si="84"/>
        <v>3861337</v>
      </c>
      <c r="AH87" s="155">
        <f t="shared" si="84"/>
        <v>14645086</v>
      </c>
      <c r="AI87" s="155">
        <f t="shared" si="84"/>
        <v>17962539</v>
      </c>
      <c r="AJ87" s="155">
        <f t="shared" si="84"/>
        <v>0</v>
      </c>
      <c r="AK87" s="155">
        <f t="shared" si="84"/>
        <v>18905591</v>
      </c>
      <c r="AL87" s="155">
        <f t="shared" si="84"/>
        <v>193217608</v>
      </c>
      <c r="AM87" s="155">
        <f t="shared" si="84"/>
        <v>49303538</v>
      </c>
      <c r="AN87" s="155">
        <f t="shared" si="84"/>
        <v>1496566072</v>
      </c>
      <c r="AO87" s="155">
        <f t="shared" si="84"/>
        <v>72004312</v>
      </c>
      <c r="AP87" s="222">
        <f t="shared" si="84"/>
        <v>1568570384</v>
      </c>
    </row>
    <row r="89" spans="1:42">
      <c r="A89" s="207">
        <f>SUM(B89:AP89)</f>
        <v>0</v>
      </c>
      <c r="B89" s="206">
        <f>IF(B1&lt;&gt;B92,1,)</f>
        <v>0</v>
      </c>
      <c r="C89" s="206">
        <f t="shared" ref="C89:AP89" si="85">IF(C1&lt;&gt;C92,1,)</f>
        <v>0</v>
      </c>
      <c r="D89" s="206">
        <f t="shared" si="85"/>
        <v>0</v>
      </c>
      <c r="E89" s="206">
        <f t="shared" si="85"/>
        <v>0</v>
      </c>
      <c r="F89" s="206">
        <f t="shared" si="85"/>
        <v>0</v>
      </c>
      <c r="G89" s="206">
        <f t="shared" si="85"/>
        <v>0</v>
      </c>
      <c r="H89" s="206">
        <f t="shared" si="85"/>
        <v>0</v>
      </c>
      <c r="I89" s="206">
        <f t="shared" si="85"/>
        <v>0</v>
      </c>
      <c r="J89" s="206">
        <f t="shared" si="85"/>
        <v>0</v>
      </c>
      <c r="K89" s="206">
        <f t="shared" si="85"/>
        <v>0</v>
      </c>
      <c r="L89" s="206">
        <f t="shared" si="85"/>
        <v>0</v>
      </c>
      <c r="M89" s="206">
        <f t="shared" si="85"/>
        <v>0</v>
      </c>
      <c r="N89" s="206">
        <f t="shared" si="85"/>
        <v>0</v>
      </c>
      <c r="O89" s="206">
        <f t="shared" si="85"/>
        <v>0</v>
      </c>
      <c r="P89" s="206">
        <f t="shared" si="85"/>
        <v>0</v>
      </c>
      <c r="Q89" s="206">
        <f t="shared" si="85"/>
        <v>0</v>
      </c>
      <c r="R89" s="206">
        <f t="shared" si="85"/>
        <v>0</v>
      </c>
      <c r="S89" s="206">
        <f t="shared" si="85"/>
        <v>0</v>
      </c>
      <c r="T89" s="206">
        <f t="shared" si="85"/>
        <v>0</v>
      </c>
      <c r="U89" s="206">
        <f t="shared" si="85"/>
        <v>0</v>
      </c>
      <c r="V89" s="206">
        <f t="shared" si="85"/>
        <v>0</v>
      </c>
      <c r="W89" s="206">
        <f t="shared" si="85"/>
        <v>0</v>
      </c>
      <c r="X89" s="206">
        <f t="shared" si="85"/>
        <v>0</v>
      </c>
      <c r="Y89" s="206">
        <f t="shared" si="85"/>
        <v>0</v>
      </c>
      <c r="Z89" s="206">
        <f t="shared" si="85"/>
        <v>0</v>
      </c>
      <c r="AA89" s="206">
        <f t="shared" si="85"/>
        <v>0</v>
      </c>
      <c r="AB89" s="206">
        <f t="shared" si="85"/>
        <v>0</v>
      </c>
      <c r="AC89" s="206">
        <f t="shared" si="85"/>
        <v>0</v>
      </c>
      <c r="AD89" s="206">
        <f t="shared" si="85"/>
        <v>0</v>
      </c>
      <c r="AE89" s="206">
        <f t="shared" si="85"/>
        <v>0</v>
      </c>
      <c r="AF89" s="206">
        <f t="shared" si="85"/>
        <v>0</v>
      </c>
      <c r="AG89" s="206">
        <f t="shared" si="85"/>
        <v>0</v>
      </c>
      <c r="AH89" s="206">
        <f t="shared" si="85"/>
        <v>0</v>
      </c>
      <c r="AI89" s="206">
        <f t="shared" si="85"/>
        <v>0</v>
      </c>
      <c r="AJ89" s="206">
        <f t="shared" si="85"/>
        <v>0</v>
      </c>
      <c r="AK89" s="206">
        <f t="shared" si="85"/>
        <v>0</v>
      </c>
      <c r="AL89" s="206">
        <f t="shared" si="85"/>
        <v>0</v>
      </c>
      <c r="AM89" s="206">
        <f t="shared" si="85"/>
        <v>0</v>
      </c>
      <c r="AN89" s="206">
        <f t="shared" si="85"/>
        <v>0</v>
      </c>
      <c r="AO89" s="206">
        <f t="shared" si="85"/>
        <v>0</v>
      </c>
      <c r="AP89" s="206">
        <f t="shared" si="85"/>
        <v>0</v>
      </c>
    </row>
    <row r="90" spans="1:42">
      <c r="A90" s="207">
        <f>SUM(B90:AP90)</f>
        <v>0</v>
      </c>
      <c r="B90" s="206">
        <f t="shared" ref="B90:AP90" si="86">IF(B2&lt;&gt;B93,1,)</f>
        <v>0</v>
      </c>
      <c r="C90" s="206">
        <f t="shared" si="86"/>
        <v>0</v>
      </c>
      <c r="D90" s="206">
        <f t="shared" si="86"/>
        <v>0</v>
      </c>
      <c r="E90" s="206">
        <f t="shared" si="86"/>
        <v>0</v>
      </c>
      <c r="F90" s="206">
        <f t="shared" si="86"/>
        <v>0</v>
      </c>
      <c r="G90" s="206">
        <f t="shared" si="86"/>
        <v>0</v>
      </c>
      <c r="H90" s="206">
        <f t="shared" si="86"/>
        <v>0</v>
      </c>
      <c r="I90" s="206">
        <f t="shared" si="86"/>
        <v>0</v>
      </c>
      <c r="J90" s="206">
        <f t="shared" si="86"/>
        <v>0</v>
      </c>
      <c r="K90" s="206">
        <f t="shared" si="86"/>
        <v>0</v>
      </c>
      <c r="L90" s="206">
        <f t="shared" si="86"/>
        <v>0</v>
      </c>
      <c r="M90" s="206">
        <f t="shared" si="86"/>
        <v>0</v>
      </c>
      <c r="N90" s="206">
        <f t="shared" si="86"/>
        <v>0</v>
      </c>
      <c r="O90" s="206">
        <f t="shared" si="86"/>
        <v>0</v>
      </c>
      <c r="P90" s="206">
        <f t="shared" si="86"/>
        <v>0</v>
      </c>
      <c r="Q90" s="206">
        <f t="shared" si="86"/>
        <v>0</v>
      </c>
      <c r="R90" s="206">
        <f t="shared" si="86"/>
        <v>0</v>
      </c>
      <c r="S90" s="206">
        <f t="shared" si="86"/>
        <v>0</v>
      </c>
      <c r="T90" s="206">
        <f t="shared" si="86"/>
        <v>0</v>
      </c>
      <c r="U90" s="206">
        <f t="shared" si="86"/>
        <v>0</v>
      </c>
      <c r="V90" s="206">
        <f t="shared" si="86"/>
        <v>0</v>
      </c>
      <c r="W90" s="206">
        <f t="shared" si="86"/>
        <v>0</v>
      </c>
      <c r="X90" s="206">
        <f t="shared" si="86"/>
        <v>0</v>
      </c>
      <c r="Y90" s="206">
        <f t="shared" si="86"/>
        <v>0</v>
      </c>
      <c r="Z90" s="206">
        <f t="shared" si="86"/>
        <v>0</v>
      </c>
      <c r="AA90" s="206">
        <f t="shared" si="86"/>
        <v>0</v>
      </c>
      <c r="AB90" s="206">
        <f t="shared" si="86"/>
        <v>0</v>
      </c>
      <c r="AC90" s="206">
        <f t="shared" si="86"/>
        <v>0</v>
      </c>
      <c r="AD90" s="206">
        <f t="shared" si="86"/>
        <v>0</v>
      </c>
      <c r="AE90" s="206">
        <f t="shared" si="86"/>
        <v>0</v>
      </c>
      <c r="AF90" s="206">
        <f t="shared" si="86"/>
        <v>0</v>
      </c>
      <c r="AG90" s="206">
        <f t="shared" si="86"/>
        <v>0</v>
      </c>
      <c r="AH90" s="206">
        <f t="shared" si="86"/>
        <v>0</v>
      </c>
      <c r="AI90" s="206">
        <f t="shared" si="86"/>
        <v>0</v>
      </c>
      <c r="AJ90" s="206">
        <f t="shared" si="86"/>
        <v>0</v>
      </c>
      <c r="AK90" s="206">
        <f t="shared" si="86"/>
        <v>0</v>
      </c>
      <c r="AL90" s="206">
        <f t="shared" si="86"/>
        <v>0</v>
      </c>
      <c r="AM90" s="206">
        <f t="shared" si="86"/>
        <v>0</v>
      </c>
      <c r="AN90" s="206">
        <f t="shared" si="86"/>
        <v>0</v>
      </c>
      <c r="AO90" s="206">
        <f t="shared" si="86"/>
        <v>0</v>
      </c>
      <c r="AP90" s="206">
        <f t="shared" si="86"/>
        <v>0</v>
      </c>
    </row>
    <row r="92" spans="1:42" ht="15.75">
      <c r="B92" s="55" t="s">
        <v>457</v>
      </c>
      <c r="C92" s="189"/>
      <c r="D92" s="189"/>
      <c r="E92" s="189"/>
      <c r="F92" s="189"/>
      <c r="G92" s="189"/>
      <c r="H92" s="189"/>
      <c r="I92" s="189"/>
      <c r="J92" s="189"/>
      <c r="K92" s="189"/>
      <c r="L92" s="57" t="s">
        <v>240</v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9"/>
      <c r="AA92" s="60" t="s">
        <v>241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2"/>
    </row>
    <row r="93" spans="1:42" ht="43.5">
      <c r="A93" s="207">
        <f>SUM(A94:A178)</f>
        <v>0</v>
      </c>
      <c r="B93" s="63" t="s">
        <v>242</v>
      </c>
      <c r="C93" s="64" t="s">
        <v>136</v>
      </c>
      <c r="D93" s="64" t="s">
        <v>137</v>
      </c>
      <c r="E93" s="64" t="s">
        <v>138</v>
      </c>
      <c r="F93" s="64" t="s">
        <v>139</v>
      </c>
      <c r="G93" s="64" t="s">
        <v>1</v>
      </c>
      <c r="H93" s="64" t="s">
        <v>140</v>
      </c>
      <c r="I93" s="64" t="s">
        <v>243</v>
      </c>
      <c r="J93" s="64" t="s">
        <v>141</v>
      </c>
      <c r="K93" s="64" t="s">
        <v>244</v>
      </c>
      <c r="L93" s="65" t="s">
        <v>245</v>
      </c>
      <c r="M93" s="65" t="s">
        <v>143</v>
      </c>
      <c r="N93" s="65" t="s">
        <v>144</v>
      </c>
      <c r="O93" s="65" t="s">
        <v>246</v>
      </c>
      <c r="P93" s="65" t="s">
        <v>247</v>
      </c>
      <c r="Q93" s="65" t="s">
        <v>248</v>
      </c>
      <c r="R93" s="65" t="s">
        <v>249</v>
      </c>
      <c r="S93" s="65" t="s">
        <v>145</v>
      </c>
      <c r="T93" s="66" t="s">
        <v>146</v>
      </c>
      <c r="U93" s="65" t="s">
        <v>95</v>
      </c>
      <c r="V93" s="65" t="s">
        <v>96</v>
      </c>
      <c r="W93" s="66" t="s">
        <v>103</v>
      </c>
      <c r="X93" s="65" t="s">
        <v>250</v>
      </c>
      <c r="Y93" s="65" t="s">
        <v>251</v>
      </c>
      <c r="Z93" s="66" t="s">
        <v>148</v>
      </c>
      <c r="AA93" s="65" t="s">
        <v>3</v>
      </c>
      <c r="AB93" s="65" t="s">
        <v>4</v>
      </c>
      <c r="AC93" s="65" t="s">
        <v>6</v>
      </c>
      <c r="AD93" s="65" t="s">
        <v>7</v>
      </c>
      <c r="AE93" s="65" t="s">
        <v>8</v>
      </c>
      <c r="AF93" s="65" t="s">
        <v>149</v>
      </c>
      <c r="AG93" s="65" t="s">
        <v>150</v>
      </c>
      <c r="AH93" s="65" t="s">
        <v>151</v>
      </c>
      <c r="AI93" s="65" t="s">
        <v>152</v>
      </c>
      <c r="AJ93" s="65" t="s">
        <v>9</v>
      </c>
      <c r="AK93" s="65" t="s">
        <v>153</v>
      </c>
      <c r="AL93" s="65" t="s">
        <v>154</v>
      </c>
      <c r="AM93" s="65" t="s">
        <v>2</v>
      </c>
      <c r="AN93" s="66" t="s">
        <v>104</v>
      </c>
      <c r="AO93" s="65" t="s">
        <v>155</v>
      </c>
      <c r="AP93" s="66" t="s">
        <v>156</v>
      </c>
    </row>
    <row r="94" spans="1:42">
      <c r="A94" s="206">
        <f>IF(C3&lt;&gt;C94,1,0)</f>
        <v>0</v>
      </c>
      <c r="B94" s="190" t="s">
        <v>13</v>
      </c>
      <c r="C94" s="191" t="s">
        <v>443</v>
      </c>
      <c r="D94" s="191" t="s">
        <v>157</v>
      </c>
      <c r="E94" s="191" t="s">
        <v>158</v>
      </c>
      <c r="F94" s="191" t="s">
        <v>169</v>
      </c>
      <c r="G94" s="192">
        <v>304204</v>
      </c>
      <c r="H94" s="192">
        <v>0</v>
      </c>
      <c r="I94" s="193">
        <v>522.79999999999995</v>
      </c>
      <c r="J94" s="194">
        <v>24780071182</v>
      </c>
      <c r="K94" s="194">
        <v>274806031</v>
      </c>
      <c r="L94" s="194">
        <v>67489877</v>
      </c>
      <c r="M94" s="194">
        <v>6979377</v>
      </c>
      <c r="N94" s="194">
        <v>228951684</v>
      </c>
      <c r="O94" s="194">
        <v>4749863</v>
      </c>
      <c r="P94" s="194">
        <v>65133973</v>
      </c>
      <c r="Q94" s="194">
        <v>22394261</v>
      </c>
      <c r="R94" s="194">
        <v>4184595</v>
      </c>
      <c r="S94" s="194">
        <v>15813507</v>
      </c>
      <c r="T94" s="195">
        <v>415697135</v>
      </c>
      <c r="U94" s="194">
        <v>74524039</v>
      </c>
      <c r="V94" s="194">
        <v>82382833</v>
      </c>
      <c r="W94" s="195">
        <v>572604007</v>
      </c>
      <c r="X94" s="194">
        <v>43358500</v>
      </c>
      <c r="Y94" s="194">
        <v>46424236</v>
      </c>
      <c r="Z94" s="195">
        <v>662386743</v>
      </c>
      <c r="AA94" s="194">
        <v>146311349</v>
      </c>
      <c r="AB94" s="194">
        <v>23588055</v>
      </c>
      <c r="AC94" s="194">
        <v>59369420</v>
      </c>
      <c r="AD94" s="194">
        <v>33647998</v>
      </c>
      <c r="AE94" s="194">
        <v>26142803</v>
      </c>
      <c r="AF94" s="194">
        <v>202210789</v>
      </c>
      <c r="AG94" s="194">
        <v>1525331</v>
      </c>
      <c r="AH94" s="194">
        <v>6304172</v>
      </c>
      <c r="AI94" s="194">
        <v>7328829</v>
      </c>
      <c r="AJ94" s="194">
        <v>0</v>
      </c>
      <c r="AK94" s="194">
        <v>7677302</v>
      </c>
      <c r="AL94" s="194">
        <v>68512583</v>
      </c>
      <c r="AM94" s="194">
        <v>22135776</v>
      </c>
      <c r="AN94" s="195">
        <v>604754408</v>
      </c>
      <c r="AO94" s="194">
        <v>46424236</v>
      </c>
      <c r="AP94" s="195">
        <v>651178644</v>
      </c>
    </row>
    <row r="95" spans="1:42">
      <c r="A95" s="206">
        <f t="shared" ref="A95:A158" si="87">IF(C4&lt;&gt;C95,1,0)</f>
        <v>0</v>
      </c>
      <c r="B95" s="196" t="s">
        <v>14</v>
      </c>
      <c r="C95" s="191" t="s">
        <v>444</v>
      </c>
      <c r="D95" s="191" t="s">
        <v>14</v>
      </c>
      <c r="E95" s="191" t="s">
        <v>158</v>
      </c>
      <c r="F95" s="191" t="s">
        <v>169</v>
      </c>
      <c r="G95" s="192">
        <v>97856</v>
      </c>
      <c r="H95" s="192">
        <v>0</v>
      </c>
      <c r="I95" s="193">
        <v>21.4</v>
      </c>
      <c r="J95" s="194">
        <v>5125089604</v>
      </c>
      <c r="K95" s="194">
        <v>152198950</v>
      </c>
      <c r="L95" s="194">
        <v>53056844</v>
      </c>
      <c r="M95" s="194">
        <v>26263862</v>
      </c>
      <c r="N95" s="194">
        <v>30350525</v>
      </c>
      <c r="O95" s="194">
        <v>1527548</v>
      </c>
      <c r="P95" s="194">
        <v>15681666</v>
      </c>
      <c r="Q95" s="194">
        <v>1027889</v>
      </c>
      <c r="R95" s="194">
        <v>1391115</v>
      </c>
      <c r="S95" s="194">
        <v>10871572</v>
      </c>
      <c r="T95" s="195">
        <v>140171021</v>
      </c>
      <c r="U95" s="194">
        <v>21688863</v>
      </c>
      <c r="V95" s="194">
        <v>11745596</v>
      </c>
      <c r="W95" s="195">
        <v>173605480</v>
      </c>
      <c r="X95" s="194">
        <v>670000</v>
      </c>
      <c r="Y95" s="194">
        <v>440000</v>
      </c>
      <c r="Z95" s="195">
        <v>174715480</v>
      </c>
      <c r="AA95" s="194">
        <v>22113971</v>
      </c>
      <c r="AB95" s="194">
        <v>0</v>
      </c>
      <c r="AC95" s="194">
        <v>57732938</v>
      </c>
      <c r="AD95" s="194">
        <v>208730</v>
      </c>
      <c r="AE95" s="194">
        <v>18605086</v>
      </c>
      <c r="AF95" s="194">
        <v>2403238</v>
      </c>
      <c r="AG95" s="194">
        <v>0</v>
      </c>
      <c r="AH95" s="194">
        <v>5305920</v>
      </c>
      <c r="AI95" s="194">
        <v>2961649</v>
      </c>
      <c r="AJ95" s="194">
        <v>0</v>
      </c>
      <c r="AK95" s="194">
        <v>13924849</v>
      </c>
      <c r="AL95" s="194">
        <v>48656526</v>
      </c>
      <c r="AM95" s="194">
        <v>16725695</v>
      </c>
      <c r="AN95" s="195">
        <v>188638602</v>
      </c>
      <c r="AO95" s="194">
        <v>440000</v>
      </c>
      <c r="AP95" s="195">
        <v>189078602</v>
      </c>
    </row>
    <row r="96" spans="1:42">
      <c r="A96" s="206">
        <f t="shared" si="87"/>
        <v>0</v>
      </c>
      <c r="B96" s="197" t="s">
        <v>15</v>
      </c>
      <c r="C96" s="191" t="s">
        <v>170</v>
      </c>
      <c r="D96" s="191" t="s">
        <v>15</v>
      </c>
      <c r="E96" s="191" t="s">
        <v>158</v>
      </c>
      <c r="F96" s="191" t="s">
        <v>169</v>
      </c>
      <c r="G96" s="192">
        <v>2794</v>
      </c>
      <c r="H96" s="192">
        <v>0</v>
      </c>
      <c r="I96" s="193">
        <v>64</v>
      </c>
      <c r="J96" s="194">
        <v>299701688</v>
      </c>
      <c r="K96" s="194">
        <v>591036</v>
      </c>
      <c r="L96" s="194">
        <v>1160528</v>
      </c>
      <c r="M96" s="194">
        <v>4605</v>
      </c>
      <c r="N96" s="194">
        <v>888183</v>
      </c>
      <c r="O96" s="194">
        <v>14058</v>
      </c>
      <c r="P96" s="194">
        <v>37542</v>
      </c>
      <c r="Q96" s="194">
        <v>0</v>
      </c>
      <c r="R96" s="194">
        <v>10958</v>
      </c>
      <c r="S96" s="194">
        <v>39055</v>
      </c>
      <c r="T96" s="195">
        <v>2154929</v>
      </c>
      <c r="U96" s="194">
        <v>347544</v>
      </c>
      <c r="V96" s="194">
        <v>0</v>
      </c>
      <c r="W96" s="195">
        <v>2502472</v>
      </c>
      <c r="X96" s="194">
        <v>88227</v>
      </c>
      <c r="Y96" s="194">
        <v>0</v>
      </c>
      <c r="Z96" s="195">
        <v>2590700</v>
      </c>
      <c r="AA96" s="194">
        <v>358567</v>
      </c>
      <c r="AB96" s="194">
        <v>0</v>
      </c>
      <c r="AC96" s="194">
        <v>510789</v>
      </c>
      <c r="AD96" s="194">
        <v>1300</v>
      </c>
      <c r="AE96" s="194">
        <v>989203</v>
      </c>
      <c r="AF96" s="194">
        <v>0</v>
      </c>
      <c r="AG96" s="194">
        <v>0</v>
      </c>
      <c r="AH96" s="194">
        <v>75861</v>
      </c>
      <c r="AI96" s="194">
        <v>0</v>
      </c>
      <c r="AJ96" s="194">
        <v>0</v>
      </c>
      <c r="AK96" s="194">
        <v>108829</v>
      </c>
      <c r="AL96" s="194">
        <v>191120</v>
      </c>
      <c r="AM96" s="194">
        <v>98152</v>
      </c>
      <c r="AN96" s="195">
        <v>2333820</v>
      </c>
      <c r="AO96" s="194">
        <v>0</v>
      </c>
      <c r="AP96" s="195">
        <v>2333820</v>
      </c>
    </row>
    <row r="97" spans="1:42">
      <c r="A97" s="206">
        <f t="shared" si="87"/>
        <v>0</v>
      </c>
      <c r="B97" s="197" t="s">
        <v>16</v>
      </c>
      <c r="C97" s="191" t="s">
        <v>171</v>
      </c>
      <c r="D97" s="191" t="s">
        <v>16</v>
      </c>
      <c r="E97" s="191" t="s">
        <v>158</v>
      </c>
      <c r="F97" s="191" t="s">
        <v>169</v>
      </c>
      <c r="G97" s="192">
        <v>33656</v>
      </c>
      <c r="H97" s="192">
        <v>0</v>
      </c>
      <c r="I97" s="193">
        <v>49</v>
      </c>
      <c r="J97" s="194">
        <v>3396032947</v>
      </c>
      <c r="K97" s="194">
        <v>20250000</v>
      </c>
      <c r="L97" s="194">
        <v>10811795</v>
      </c>
      <c r="M97" s="194">
        <v>1966401</v>
      </c>
      <c r="N97" s="194">
        <v>9444723</v>
      </c>
      <c r="O97" s="194">
        <v>707304</v>
      </c>
      <c r="P97" s="194">
        <v>10683517</v>
      </c>
      <c r="Q97" s="194">
        <v>40626</v>
      </c>
      <c r="R97" s="194">
        <v>317646</v>
      </c>
      <c r="S97" s="194">
        <v>1126579</v>
      </c>
      <c r="T97" s="195">
        <v>35098591</v>
      </c>
      <c r="U97" s="194">
        <v>1432107</v>
      </c>
      <c r="V97" s="194">
        <v>897379</v>
      </c>
      <c r="W97" s="195">
        <v>37428077</v>
      </c>
      <c r="X97" s="194">
        <v>43000</v>
      </c>
      <c r="Y97" s="194">
        <v>261000</v>
      </c>
      <c r="Z97" s="195">
        <v>37732077</v>
      </c>
      <c r="AA97" s="194">
        <v>3885268</v>
      </c>
      <c r="AB97" s="194">
        <v>1192</v>
      </c>
      <c r="AC97" s="194">
        <v>7144312</v>
      </c>
      <c r="AD97" s="194">
        <v>3965</v>
      </c>
      <c r="AE97" s="194">
        <v>5239059</v>
      </c>
      <c r="AF97" s="194">
        <v>300615</v>
      </c>
      <c r="AG97" s="194">
        <v>0</v>
      </c>
      <c r="AH97" s="194">
        <v>2081858</v>
      </c>
      <c r="AI97" s="194">
        <v>492430</v>
      </c>
      <c r="AJ97" s="194">
        <v>6477043</v>
      </c>
      <c r="AK97" s="194">
        <v>5140012</v>
      </c>
      <c r="AL97" s="194">
        <v>5777893</v>
      </c>
      <c r="AM97" s="194">
        <v>2044680</v>
      </c>
      <c r="AN97" s="195">
        <v>38588327</v>
      </c>
      <c r="AO97" s="194">
        <v>261000</v>
      </c>
      <c r="AP97" s="195">
        <v>38849327</v>
      </c>
    </row>
    <row r="98" spans="1:42">
      <c r="A98" s="206">
        <f t="shared" si="87"/>
        <v>0</v>
      </c>
      <c r="B98" s="197" t="s">
        <v>17</v>
      </c>
      <c r="C98" s="191" t="s">
        <v>172</v>
      </c>
      <c r="D98" s="191" t="s">
        <v>17</v>
      </c>
      <c r="E98" s="191" t="s">
        <v>158</v>
      </c>
      <c r="F98" s="191" t="s">
        <v>169</v>
      </c>
      <c r="G98" s="192">
        <v>7418</v>
      </c>
      <c r="H98" s="192">
        <v>0</v>
      </c>
      <c r="I98" s="193">
        <v>50.1</v>
      </c>
      <c r="J98" s="194">
        <v>607063586</v>
      </c>
      <c r="K98" s="198">
        <v>3978</v>
      </c>
      <c r="L98" s="194">
        <v>1738076</v>
      </c>
      <c r="M98" s="194">
        <v>11440</v>
      </c>
      <c r="N98" s="194">
        <v>1785256</v>
      </c>
      <c r="O98" s="194">
        <v>13549</v>
      </c>
      <c r="P98" s="194">
        <v>316534</v>
      </c>
      <c r="Q98" s="194">
        <v>436915</v>
      </c>
      <c r="R98" s="194">
        <v>34311</v>
      </c>
      <c r="S98" s="194">
        <v>257448</v>
      </c>
      <c r="T98" s="195">
        <v>4593528</v>
      </c>
      <c r="U98" s="194">
        <v>242142</v>
      </c>
      <c r="V98" s="194">
        <v>470895</v>
      </c>
      <c r="W98" s="195">
        <v>5306565</v>
      </c>
      <c r="X98" s="194">
        <v>0</v>
      </c>
      <c r="Y98" s="194">
        <v>1791626</v>
      </c>
      <c r="Z98" s="195">
        <v>7098191</v>
      </c>
      <c r="AA98" s="194">
        <v>879875</v>
      </c>
      <c r="AB98" s="194">
        <v>0</v>
      </c>
      <c r="AC98" s="194">
        <v>1226159</v>
      </c>
      <c r="AD98" s="194">
        <v>165968</v>
      </c>
      <c r="AE98" s="194">
        <v>1274456</v>
      </c>
      <c r="AF98" s="194">
        <v>484427</v>
      </c>
      <c r="AG98" s="194">
        <v>844</v>
      </c>
      <c r="AH98" s="194">
        <v>87344</v>
      </c>
      <c r="AI98" s="194">
        <v>218139</v>
      </c>
      <c r="AJ98" s="194">
        <v>0</v>
      </c>
      <c r="AK98" s="194">
        <v>438386</v>
      </c>
      <c r="AL98" s="194">
        <v>736272</v>
      </c>
      <c r="AM98" s="194">
        <v>5189</v>
      </c>
      <c r="AN98" s="195">
        <v>5517059</v>
      </c>
      <c r="AO98" s="194">
        <v>1791626</v>
      </c>
      <c r="AP98" s="195">
        <v>7308685</v>
      </c>
    </row>
    <row r="99" spans="1:42">
      <c r="A99" s="206">
        <f t="shared" si="87"/>
        <v>0</v>
      </c>
      <c r="B99" s="199" t="s">
        <v>18</v>
      </c>
      <c r="C99" s="191" t="s">
        <v>418</v>
      </c>
      <c r="D99" s="191" t="s">
        <v>18</v>
      </c>
      <c r="E99" s="191" t="s">
        <v>158</v>
      </c>
      <c r="F99" s="191" t="s">
        <v>173</v>
      </c>
      <c r="G99" s="192">
        <v>3268</v>
      </c>
      <c r="H99" s="192">
        <v>0</v>
      </c>
      <c r="I99" s="193">
        <v>1.5</v>
      </c>
      <c r="J99" s="194">
        <v>169328756</v>
      </c>
      <c r="K99" s="194">
        <v>865000</v>
      </c>
      <c r="L99" s="194">
        <v>761980</v>
      </c>
      <c r="M99" s="194">
        <v>4857</v>
      </c>
      <c r="N99" s="194">
        <v>715669</v>
      </c>
      <c r="O99" s="194">
        <v>0</v>
      </c>
      <c r="P99" s="194">
        <v>890280</v>
      </c>
      <c r="Q99" s="194">
        <v>0</v>
      </c>
      <c r="R99" s="194">
        <v>49207</v>
      </c>
      <c r="S99" s="194">
        <v>159697</v>
      </c>
      <c r="T99" s="195">
        <v>2581690</v>
      </c>
      <c r="U99" s="194">
        <v>81777</v>
      </c>
      <c r="V99" s="194">
        <v>54586</v>
      </c>
      <c r="W99" s="195">
        <v>2718053</v>
      </c>
      <c r="X99" s="194">
        <v>0</v>
      </c>
      <c r="Y99" s="194">
        <v>110000</v>
      </c>
      <c r="Z99" s="195">
        <v>2828053</v>
      </c>
      <c r="AA99" s="194">
        <v>742493</v>
      </c>
      <c r="AB99" s="194">
        <v>0</v>
      </c>
      <c r="AC99" s="194">
        <v>138496</v>
      </c>
      <c r="AD99" s="194">
        <v>512</v>
      </c>
      <c r="AE99" s="194">
        <v>289166</v>
      </c>
      <c r="AF99" s="194">
        <v>0</v>
      </c>
      <c r="AG99" s="194">
        <v>1304</v>
      </c>
      <c r="AH99" s="194">
        <v>85918</v>
      </c>
      <c r="AI99" s="194">
        <v>7060</v>
      </c>
      <c r="AJ99" s="194">
        <v>302019</v>
      </c>
      <c r="AK99" s="194">
        <v>278148</v>
      </c>
      <c r="AL99" s="194">
        <v>481656</v>
      </c>
      <c r="AM99" s="194">
        <v>195701</v>
      </c>
      <c r="AN99" s="195">
        <v>2522473</v>
      </c>
      <c r="AO99" s="194">
        <v>110000</v>
      </c>
      <c r="AP99" s="195">
        <v>2632473</v>
      </c>
    </row>
    <row r="100" spans="1:42">
      <c r="A100" s="206">
        <f t="shared" si="87"/>
        <v>0</v>
      </c>
      <c r="B100" s="196" t="s">
        <v>19</v>
      </c>
      <c r="C100" s="191" t="s">
        <v>445</v>
      </c>
      <c r="D100" s="191" t="s">
        <v>19</v>
      </c>
      <c r="E100" s="191" t="s">
        <v>158</v>
      </c>
      <c r="F100" s="191" t="s">
        <v>169</v>
      </c>
      <c r="G100" s="192">
        <v>16168</v>
      </c>
      <c r="H100" s="192">
        <v>0</v>
      </c>
      <c r="I100" s="193">
        <v>3.8</v>
      </c>
      <c r="J100" s="194">
        <v>689715761</v>
      </c>
      <c r="K100" s="194">
        <v>10660383</v>
      </c>
      <c r="L100" s="194">
        <v>6587042</v>
      </c>
      <c r="M100" s="194">
        <v>785349</v>
      </c>
      <c r="N100" s="194">
        <v>4886563</v>
      </c>
      <c r="O100" s="194">
        <v>335351</v>
      </c>
      <c r="P100" s="194">
        <v>4382652</v>
      </c>
      <c r="Q100" s="194">
        <v>197928</v>
      </c>
      <c r="R100" s="194">
        <v>139998</v>
      </c>
      <c r="S100" s="194">
        <v>619612</v>
      </c>
      <c r="T100" s="195">
        <v>17934495</v>
      </c>
      <c r="U100" s="194">
        <v>3717282</v>
      </c>
      <c r="V100" s="194">
        <v>5979887</v>
      </c>
      <c r="W100" s="195">
        <v>27631664</v>
      </c>
      <c r="X100" s="194">
        <v>0</v>
      </c>
      <c r="Y100" s="194">
        <v>267027</v>
      </c>
      <c r="Z100" s="195">
        <v>27898691</v>
      </c>
      <c r="AA100" s="194">
        <v>2631834</v>
      </c>
      <c r="AB100" s="194">
        <v>0</v>
      </c>
      <c r="AC100" s="194">
        <v>6982179</v>
      </c>
      <c r="AD100" s="194">
        <v>0</v>
      </c>
      <c r="AE100" s="194">
        <v>6231996</v>
      </c>
      <c r="AF100" s="194">
        <v>0</v>
      </c>
      <c r="AG100" s="194">
        <v>173947</v>
      </c>
      <c r="AH100" s="194">
        <v>507297</v>
      </c>
      <c r="AI100" s="194">
        <v>1323980</v>
      </c>
      <c r="AJ100" s="194">
        <v>771642</v>
      </c>
      <c r="AK100" s="194">
        <v>2341882</v>
      </c>
      <c r="AL100" s="194">
        <v>4588842</v>
      </c>
      <c r="AM100" s="194">
        <v>1806327</v>
      </c>
      <c r="AN100" s="195">
        <v>27359926</v>
      </c>
      <c r="AO100" s="194">
        <v>267027</v>
      </c>
      <c r="AP100" s="195">
        <v>27626953</v>
      </c>
    </row>
    <row r="101" spans="1:42">
      <c r="A101" s="206">
        <f t="shared" si="87"/>
        <v>0</v>
      </c>
      <c r="B101" s="197" t="s">
        <v>20</v>
      </c>
      <c r="C101" s="191" t="s">
        <v>174</v>
      </c>
      <c r="D101" s="191" t="s">
        <v>20</v>
      </c>
      <c r="E101" s="191" t="s">
        <v>158</v>
      </c>
      <c r="F101" s="191" t="s">
        <v>169</v>
      </c>
      <c r="G101" s="192">
        <v>81591</v>
      </c>
      <c r="H101" s="192">
        <v>0</v>
      </c>
      <c r="I101" s="193">
        <v>55.9</v>
      </c>
      <c r="J101" s="194">
        <v>8629079128</v>
      </c>
      <c r="K101" s="194">
        <v>104955386</v>
      </c>
      <c r="L101" s="194">
        <v>29894359</v>
      </c>
      <c r="M101" s="194">
        <v>1176856</v>
      </c>
      <c r="N101" s="194">
        <v>19446154</v>
      </c>
      <c r="O101" s="194">
        <v>0</v>
      </c>
      <c r="P101" s="194">
        <v>26810938</v>
      </c>
      <c r="Q101" s="194">
        <v>134889</v>
      </c>
      <c r="R101" s="194">
        <v>2869394</v>
      </c>
      <c r="S101" s="194">
        <v>7367366</v>
      </c>
      <c r="T101" s="195">
        <v>87699956</v>
      </c>
      <c r="U101" s="194">
        <v>3912479</v>
      </c>
      <c r="V101" s="194">
        <v>6767989</v>
      </c>
      <c r="W101" s="195">
        <v>98380424</v>
      </c>
      <c r="X101" s="194">
        <v>766087</v>
      </c>
      <c r="Y101" s="194">
        <v>2876000</v>
      </c>
      <c r="Z101" s="195">
        <v>102022511</v>
      </c>
      <c r="AA101" s="194">
        <v>19791192</v>
      </c>
      <c r="AB101" s="194">
        <v>0</v>
      </c>
      <c r="AC101" s="194">
        <v>23554456</v>
      </c>
      <c r="AD101" s="194">
        <v>62563</v>
      </c>
      <c r="AE101" s="194">
        <v>9686674</v>
      </c>
      <c r="AF101" s="194">
        <v>2162718</v>
      </c>
      <c r="AG101" s="194">
        <v>893013</v>
      </c>
      <c r="AH101" s="194">
        <v>8501666</v>
      </c>
      <c r="AI101" s="194">
        <v>146776</v>
      </c>
      <c r="AJ101" s="194">
        <v>8837132</v>
      </c>
      <c r="AK101" s="194">
        <v>7476381</v>
      </c>
      <c r="AL101" s="194">
        <v>17853505</v>
      </c>
      <c r="AM101" s="194">
        <v>6791305</v>
      </c>
      <c r="AN101" s="195">
        <v>105757381</v>
      </c>
      <c r="AO101" s="194">
        <v>2876000</v>
      </c>
      <c r="AP101" s="195">
        <v>108633381</v>
      </c>
    </row>
    <row r="102" spans="1:42">
      <c r="A102" s="206">
        <f t="shared" si="87"/>
        <v>0</v>
      </c>
      <c r="B102" s="199" t="s">
        <v>21</v>
      </c>
      <c r="C102" s="191" t="s">
        <v>175</v>
      </c>
      <c r="D102" s="191" t="s">
        <v>21</v>
      </c>
      <c r="E102" s="191" t="s">
        <v>158</v>
      </c>
      <c r="F102" s="191" t="s">
        <v>173</v>
      </c>
      <c r="G102" s="192">
        <v>7793</v>
      </c>
      <c r="H102" s="192">
        <v>0</v>
      </c>
      <c r="I102" s="193">
        <v>3.2</v>
      </c>
      <c r="J102" s="194">
        <v>843702141</v>
      </c>
      <c r="K102" s="198">
        <v>0</v>
      </c>
      <c r="L102" s="194">
        <v>1189824</v>
      </c>
      <c r="M102" s="194">
        <v>11305</v>
      </c>
      <c r="N102" s="194">
        <v>2326038</v>
      </c>
      <c r="O102" s="194">
        <v>126683</v>
      </c>
      <c r="P102" s="194">
        <v>2827590</v>
      </c>
      <c r="Q102" s="194">
        <v>0</v>
      </c>
      <c r="R102" s="194">
        <v>57128</v>
      </c>
      <c r="S102" s="194">
        <v>88573</v>
      </c>
      <c r="T102" s="195">
        <v>6627141</v>
      </c>
      <c r="U102" s="194">
        <v>187683</v>
      </c>
      <c r="V102" s="194">
        <v>115892</v>
      </c>
      <c r="W102" s="195">
        <v>6930716</v>
      </c>
      <c r="X102" s="194">
        <v>0</v>
      </c>
      <c r="Y102" s="194">
        <v>612360</v>
      </c>
      <c r="Z102" s="195">
        <v>7543076</v>
      </c>
      <c r="AA102" s="194">
        <v>708727</v>
      </c>
      <c r="AB102" s="194">
        <v>0</v>
      </c>
      <c r="AC102" s="194">
        <v>334935</v>
      </c>
      <c r="AD102" s="194">
        <v>10583</v>
      </c>
      <c r="AE102" s="194">
        <v>1320687</v>
      </c>
      <c r="AF102" s="194">
        <v>0</v>
      </c>
      <c r="AG102" s="194">
        <v>25994</v>
      </c>
      <c r="AH102" s="194">
        <v>520847</v>
      </c>
      <c r="AI102" s="194">
        <v>445775</v>
      </c>
      <c r="AJ102" s="194">
        <v>1179195</v>
      </c>
      <c r="AK102" s="194">
        <v>1301700</v>
      </c>
      <c r="AL102" s="194">
        <v>718178</v>
      </c>
      <c r="AM102" s="194">
        <v>0</v>
      </c>
      <c r="AN102" s="195">
        <v>6566621</v>
      </c>
      <c r="AO102" s="194">
        <v>612360</v>
      </c>
      <c r="AP102" s="195">
        <v>7178981</v>
      </c>
    </row>
    <row r="103" spans="1:42">
      <c r="A103" s="206">
        <f t="shared" si="87"/>
        <v>0</v>
      </c>
      <c r="B103" s="199" t="s">
        <v>22</v>
      </c>
      <c r="C103" s="191" t="s">
        <v>176</v>
      </c>
      <c r="D103" s="191" t="s">
        <v>22</v>
      </c>
      <c r="E103" s="191" t="s">
        <v>158</v>
      </c>
      <c r="F103" s="191" t="s">
        <v>173</v>
      </c>
      <c r="G103" s="192">
        <v>3990</v>
      </c>
      <c r="H103" s="192">
        <v>0</v>
      </c>
      <c r="I103" s="193">
        <v>3.1</v>
      </c>
      <c r="J103" s="194">
        <v>464248478</v>
      </c>
      <c r="K103" s="198">
        <v>325000</v>
      </c>
      <c r="L103" s="194">
        <v>1793552</v>
      </c>
      <c r="M103" s="194">
        <v>6677</v>
      </c>
      <c r="N103" s="194">
        <v>1288251</v>
      </c>
      <c r="O103" s="194">
        <v>81700</v>
      </c>
      <c r="P103" s="194">
        <v>1307349</v>
      </c>
      <c r="Q103" s="194">
        <v>181217</v>
      </c>
      <c r="R103" s="194">
        <v>14943</v>
      </c>
      <c r="S103" s="194">
        <v>314477</v>
      </c>
      <c r="T103" s="195">
        <v>4988166</v>
      </c>
      <c r="U103" s="194">
        <v>131927</v>
      </c>
      <c r="V103" s="194">
        <v>25848</v>
      </c>
      <c r="W103" s="195">
        <v>5145941</v>
      </c>
      <c r="X103" s="194">
        <v>0</v>
      </c>
      <c r="Y103" s="194">
        <v>0</v>
      </c>
      <c r="Z103" s="195">
        <v>5145941</v>
      </c>
      <c r="AA103" s="194">
        <v>630602</v>
      </c>
      <c r="AB103" s="194">
        <v>0</v>
      </c>
      <c r="AC103" s="194">
        <v>1176266</v>
      </c>
      <c r="AD103" s="194">
        <v>0</v>
      </c>
      <c r="AE103" s="194">
        <v>579255</v>
      </c>
      <c r="AF103" s="194">
        <v>0</v>
      </c>
      <c r="AG103" s="194">
        <v>4476</v>
      </c>
      <c r="AH103" s="194">
        <v>71255</v>
      </c>
      <c r="AI103" s="194">
        <v>10694</v>
      </c>
      <c r="AJ103" s="194">
        <v>782294</v>
      </c>
      <c r="AK103" s="194">
        <v>564448</v>
      </c>
      <c r="AL103" s="194">
        <v>776927</v>
      </c>
      <c r="AM103" s="194">
        <v>0</v>
      </c>
      <c r="AN103" s="195">
        <v>4596217</v>
      </c>
      <c r="AO103" s="194">
        <v>0</v>
      </c>
      <c r="AP103" s="195">
        <v>4596217</v>
      </c>
    </row>
    <row r="104" spans="1:42">
      <c r="A104" s="206">
        <f t="shared" si="87"/>
        <v>0</v>
      </c>
      <c r="B104" s="200" t="s">
        <v>106</v>
      </c>
      <c r="C104" s="191" t="s">
        <v>177</v>
      </c>
      <c r="D104" s="191" t="s">
        <v>159</v>
      </c>
      <c r="E104" s="191" t="s">
        <v>158</v>
      </c>
      <c r="F104" s="191" t="s">
        <v>169</v>
      </c>
      <c r="G104" s="192">
        <v>2620</v>
      </c>
      <c r="H104" s="192">
        <v>0</v>
      </c>
      <c r="I104" s="193">
        <v>0.8</v>
      </c>
      <c r="J104" s="194">
        <v>140974052</v>
      </c>
      <c r="K104" s="198">
        <v>0</v>
      </c>
      <c r="L104" s="194">
        <v>0</v>
      </c>
      <c r="M104" s="194">
        <v>787</v>
      </c>
      <c r="N104" s="194">
        <v>51217</v>
      </c>
      <c r="O104" s="194">
        <v>0</v>
      </c>
      <c r="P104" s="194">
        <v>3038</v>
      </c>
      <c r="Q104" s="194">
        <v>0</v>
      </c>
      <c r="R104" s="194">
        <v>454</v>
      </c>
      <c r="S104" s="194">
        <v>143782</v>
      </c>
      <c r="T104" s="195">
        <v>199278</v>
      </c>
      <c r="U104" s="194">
        <v>45488</v>
      </c>
      <c r="V104" s="194">
        <v>0</v>
      </c>
      <c r="W104" s="195">
        <v>244766</v>
      </c>
      <c r="X104" s="194">
        <v>0</v>
      </c>
      <c r="Y104" s="194">
        <v>0</v>
      </c>
      <c r="Z104" s="195">
        <v>244766</v>
      </c>
      <c r="AA104" s="194">
        <v>285349</v>
      </c>
      <c r="AB104" s="194">
        <v>0</v>
      </c>
      <c r="AC104" s="194">
        <v>2000</v>
      </c>
      <c r="AD104" s="194">
        <v>0</v>
      </c>
      <c r="AE104" s="194">
        <v>0</v>
      </c>
      <c r="AF104" s="194">
        <v>0</v>
      </c>
      <c r="AG104" s="194">
        <v>0</v>
      </c>
      <c r="AH104" s="194">
        <v>10000</v>
      </c>
      <c r="AI104" s="194">
        <v>0</v>
      </c>
      <c r="AJ104" s="194">
        <v>0</v>
      </c>
      <c r="AK104" s="194">
        <v>0</v>
      </c>
      <c r="AL104" s="194">
        <v>27644</v>
      </c>
      <c r="AM104" s="194">
        <v>0</v>
      </c>
      <c r="AN104" s="195">
        <v>324993</v>
      </c>
      <c r="AO104" s="194">
        <v>0</v>
      </c>
      <c r="AP104" s="195">
        <v>324993</v>
      </c>
    </row>
    <row r="105" spans="1:42">
      <c r="A105" s="206">
        <f t="shared" si="87"/>
        <v>0</v>
      </c>
      <c r="B105" s="197" t="s">
        <v>106</v>
      </c>
      <c r="C105" s="191" t="s">
        <v>178</v>
      </c>
      <c r="D105" s="191" t="s">
        <v>160</v>
      </c>
      <c r="E105" s="191" t="s">
        <v>158</v>
      </c>
      <c r="F105" s="191" t="s">
        <v>173</v>
      </c>
      <c r="G105" s="192">
        <v>2620</v>
      </c>
      <c r="H105" s="192">
        <v>0</v>
      </c>
      <c r="I105" s="193">
        <v>0.8</v>
      </c>
      <c r="J105" s="194">
        <v>156917509</v>
      </c>
      <c r="K105" s="194">
        <v>885000</v>
      </c>
      <c r="L105" s="194">
        <v>1702672</v>
      </c>
      <c r="M105" s="194">
        <v>399374</v>
      </c>
      <c r="N105" s="194">
        <v>606525</v>
      </c>
      <c r="O105" s="194">
        <v>42898</v>
      </c>
      <c r="P105" s="194">
        <v>1122853</v>
      </c>
      <c r="Q105" s="194">
        <v>414760</v>
      </c>
      <c r="R105" s="194">
        <v>174977</v>
      </c>
      <c r="S105" s="194">
        <v>100351</v>
      </c>
      <c r="T105" s="195">
        <v>4564410</v>
      </c>
      <c r="U105" s="194">
        <v>129815</v>
      </c>
      <c r="V105" s="194">
        <v>381400</v>
      </c>
      <c r="W105" s="195">
        <v>5075625</v>
      </c>
      <c r="X105" s="194">
        <v>0</v>
      </c>
      <c r="Y105" s="194">
        <v>0</v>
      </c>
      <c r="Z105" s="195">
        <v>5075625</v>
      </c>
      <c r="AA105" s="194">
        <v>557350</v>
      </c>
      <c r="AB105" s="194">
        <v>0</v>
      </c>
      <c r="AC105" s="194">
        <v>1120798</v>
      </c>
      <c r="AD105" s="194">
        <v>0</v>
      </c>
      <c r="AE105" s="194">
        <v>279140</v>
      </c>
      <c r="AF105" s="194">
        <v>354625</v>
      </c>
      <c r="AG105" s="194">
        <v>0</v>
      </c>
      <c r="AH105" s="194">
        <v>133831</v>
      </c>
      <c r="AI105" s="194">
        <v>0</v>
      </c>
      <c r="AJ105" s="194">
        <v>333394</v>
      </c>
      <c r="AK105" s="194">
        <v>804532</v>
      </c>
      <c r="AL105" s="194">
        <v>674865</v>
      </c>
      <c r="AM105" s="194">
        <v>419917</v>
      </c>
      <c r="AN105" s="195">
        <v>4678452</v>
      </c>
      <c r="AO105" s="194">
        <v>0</v>
      </c>
      <c r="AP105" s="195">
        <v>4678452</v>
      </c>
    </row>
    <row r="106" spans="1:42">
      <c r="A106" s="206">
        <f t="shared" si="87"/>
        <v>0</v>
      </c>
      <c r="B106" s="201" t="s">
        <v>106</v>
      </c>
    </row>
    <row r="107" spans="1:42">
      <c r="A107" s="206">
        <f t="shared" si="87"/>
        <v>0</v>
      </c>
      <c r="B107" s="197" t="s">
        <v>23</v>
      </c>
      <c r="C107" s="191" t="s">
        <v>179</v>
      </c>
      <c r="D107" s="191" t="s">
        <v>23</v>
      </c>
      <c r="E107" s="191" t="s">
        <v>158</v>
      </c>
      <c r="F107" s="191" t="s">
        <v>169</v>
      </c>
      <c r="G107" s="192">
        <v>35303</v>
      </c>
      <c r="H107" s="192">
        <v>0</v>
      </c>
      <c r="I107" s="193">
        <v>57.9</v>
      </c>
      <c r="J107" s="194">
        <v>3752152566</v>
      </c>
      <c r="K107" s="194">
        <v>27917000</v>
      </c>
      <c r="L107" s="194">
        <v>8268629</v>
      </c>
      <c r="M107" s="194">
        <v>95679</v>
      </c>
      <c r="N107" s="194">
        <v>9747640</v>
      </c>
      <c r="O107" s="194">
        <v>519166</v>
      </c>
      <c r="P107" s="194">
        <v>7240561</v>
      </c>
      <c r="Q107" s="194">
        <v>164870</v>
      </c>
      <c r="R107" s="194">
        <v>465505</v>
      </c>
      <c r="S107" s="194">
        <v>950635</v>
      </c>
      <c r="T107" s="195">
        <v>27452685</v>
      </c>
      <c r="U107" s="194">
        <v>1624711</v>
      </c>
      <c r="V107" s="194">
        <v>586027</v>
      </c>
      <c r="W107" s="195">
        <v>29663422</v>
      </c>
      <c r="X107" s="194">
        <v>0</v>
      </c>
      <c r="Y107" s="194">
        <v>1233638</v>
      </c>
      <c r="Z107" s="195">
        <v>30897060</v>
      </c>
      <c r="AA107" s="194">
        <v>2592473</v>
      </c>
      <c r="AB107" s="194">
        <v>0</v>
      </c>
      <c r="AC107" s="194">
        <v>6347532</v>
      </c>
      <c r="AD107" s="194">
        <v>342933</v>
      </c>
      <c r="AE107" s="194">
        <v>5967413</v>
      </c>
      <c r="AF107" s="194">
        <v>38627</v>
      </c>
      <c r="AG107" s="194">
        <v>648865</v>
      </c>
      <c r="AH107" s="194">
        <v>1668584</v>
      </c>
      <c r="AI107" s="194">
        <v>284847</v>
      </c>
      <c r="AJ107" s="194">
        <v>2633803</v>
      </c>
      <c r="AK107" s="194">
        <v>3287643</v>
      </c>
      <c r="AL107" s="194">
        <v>4063036</v>
      </c>
      <c r="AM107" s="194">
        <v>3083298</v>
      </c>
      <c r="AN107" s="195">
        <v>30959053</v>
      </c>
      <c r="AO107" s="194">
        <v>1233638</v>
      </c>
      <c r="AP107" s="195">
        <v>32192690</v>
      </c>
    </row>
    <row r="108" spans="1:42">
      <c r="A108" s="206">
        <f t="shared" si="87"/>
        <v>0</v>
      </c>
      <c r="B108" s="199" t="s">
        <v>24</v>
      </c>
      <c r="C108" s="191" t="s">
        <v>180</v>
      </c>
      <c r="D108" s="191" t="s">
        <v>24</v>
      </c>
      <c r="E108" s="191" t="s">
        <v>158</v>
      </c>
      <c r="F108" s="191" t="s">
        <v>173</v>
      </c>
      <c r="G108" s="192">
        <v>1720</v>
      </c>
      <c r="H108" s="192">
        <v>0</v>
      </c>
      <c r="I108" s="193">
        <v>1.2</v>
      </c>
      <c r="J108" s="194">
        <v>126640029</v>
      </c>
      <c r="K108" s="194">
        <v>1260000</v>
      </c>
      <c r="L108" s="194">
        <v>272101</v>
      </c>
      <c r="M108" s="194">
        <v>3135</v>
      </c>
      <c r="N108" s="194">
        <v>533455</v>
      </c>
      <c r="O108" s="194">
        <v>32127</v>
      </c>
      <c r="P108" s="194">
        <v>744767</v>
      </c>
      <c r="Q108" s="194">
        <v>97928</v>
      </c>
      <c r="R108" s="194">
        <v>119626</v>
      </c>
      <c r="S108" s="194">
        <v>54150</v>
      </c>
      <c r="T108" s="195">
        <v>1857289</v>
      </c>
      <c r="U108" s="194">
        <v>72482</v>
      </c>
      <c r="V108" s="194">
        <v>10452</v>
      </c>
      <c r="W108" s="195">
        <v>1940223</v>
      </c>
      <c r="X108" s="194">
        <v>0</v>
      </c>
      <c r="Y108" s="194">
        <v>0</v>
      </c>
      <c r="Z108" s="195">
        <v>1940223</v>
      </c>
      <c r="AA108" s="194">
        <v>267391</v>
      </c>
      <c r="AB108" s="194">
        <v>0</v>
      </c>
      <c r="AC108" s="194">
        <v>417249</v>
      </c>
      <c r="AD108" s="194">
        <v>0</v>
      </c>
      <c r="AE108" s="194">
        <v>232923</v>
      </c>
      <c r="AF108" s="194">
        <v>0</v>
      </c>
      <c r="AG108" s="194">
        <v>0</v>
      </c>
      <c r="AH108" s="194">
        <v>218339</v>
      </c>
      <c r="AI108" s="194">
        <v>6468</v>
      </c>
      <c r="AJ108" s="194">
        <v>193411</v>
      </c>
      <c r="AK108" s="194">
        <v>315730</v>
      </c>
      <c r="AL108" s="194">
        <v>161891</v>
      </c>
      <c r="AM108" s="194">
        <v>106656</v>
      </c>
      <c r="AN108" s="195">
        <v>1920058</v>
      </c>
      <c r="AO108" s="194">
        <v>0</v>
      </c>
      <c r="AP108" s="195">
        <v>1920058</v>
      </c>
    </row>
    <row r="109" spans="1:42">
      <c r="A109" s="206">
        <f t="shared" si="87"/>
        <v>0</v>
      </c>
      <c r="B109" s="197" t="s">
        <v>25</v>
      </c>
      <c r="C109" s="191" t="s">
        <v>181</v>
      </c>
      <c r="D109" s="191" t="s">
        <v>25</v>
      </c>
      <c r="E109" s="191" t="s">
        <v>158</v>
      </c>
      <c r="F109" s="191" t="s">
        <v>169</v>
      </c>
      <c r="G109" s="192">
        <v>2692</v>
      </c>
      <c r="H109" s="192">
        <v>0</v>
      </c>
      <c r="I109" s="193">
        <v>41.8</v>
      </c>
      <c r="J109" s="194">
        <v>265450406</v>
      </c>
      <c r="K109" s="194">
        <v>1139981</v>
      </c>
      <c r="L109" s="194">
        <v>241958</v>
      </c>
      <c r="M109" s="194">
        <v>2949</v>
      </c>
      <c r="N109" s="194">
        <v>798626</v>
      </c>
      <c r="O109" s="194">
        <v>30657</v>
      </c>
      <c r="P109" s="194">
        <v>6583</v>
      </c>
      <c r="Q109" s="194">
        <v>0</v>
      </c>
      <c r="R109" s="194">
        <v>40595</v>
      </c>
      <c r="S109" s="194">
        <v>23340</v>
      </c>
      <c r="T109" s="195">
        <v>1144707</v>
      </c>
      <c r="U109" s="194">
        <v>115187</v>
      </c>
      <c r="V109" s="194">
        <v>0</v>
      </c>
      <c r="W109" s="195">
        <v>1259894</v>
      </c>
      <c r="X109" s="194">
        <v>80000</v>
      </c>
      <c r="Y109" s="194">
        <v>1000</v>
      </c>
      <c r="Z109" s="195">
        <v>1340894</v>
      </c>
      <c r="AA109" s="194">
        <v>1162541</v>
      </c>
      <c r="AB109" s="194">
        <v>0</v>
      </c>
      <c r="AC109" s="194">
        <v>102493</v>
      </c>
      <c r="AD109" s="194">
        <v>1232</v>
      </c>
      <c r="AE109" s="194">
        <v>557833</v>
      </c>
      <c r="AF109" s="194">
        <v>0</v>
      </c>
      <c r="AG109" s="194">
        <v>0</v>
      </c>
      <c r="AH109" s="194">
        <v>20361</v>
      </c>
      <c r="AI109" s="194">
        <v>1500</v>
      </c>
      <c r="AJ109" s="194">
        <v>0</v>
      </c>
      <c r="AK109" s="194">
        <v>95485</v>
      </c>
      <c r="AL109" s="194">
        <v>178556</v>
      </c>
      <c r="AM109" s="194">
        <v>110353</v>
      </c>
      <c r="AN109" s="195">
        <v>2230354</v>
      </c>
      <c r="AO109" s="194">
        <v>1000</v>
      </c>
      <c r="AP109" s="195">
        <v>2231354</v>
      </c>
    </row>
    <row r="110" spans="1:42">
      <c r="A110" s="206">
        <f t="shared" si="87"/>
        <v>0</v>
      </c>
      <c r="B110" s="197" t="s">
        <v>26</v>
      </c>
      <c r="C110" s="191" t="s">
        <v>182</v>
      </c>
      <c r="D110" s="191" t="s">
        <v>26</v>
      </c>
      <c r="E110" s="191" t="s">
        <v>158</v>
      </c>
      <c r="F110" s="191" t="s">
        <v>169</v>
      </c>
      <c r="G110" s="192">
        <v>8648</v>
      </c>
      <c r="H110" s="192">
        <v>0</v>
      </c>
      <c r="I110" s="193">
        <v>57.5</v>
      </c>
      <c r="J110" s="194">
        <v>972484595</v>
      </c>
      <c r="K110" s="194">
        <v>2125914</v>
      </c>
      <c r="L110" s="194">
        <v>2306917</v>
      </c>
      <c r="M110" s="194">
        <v>7397</v>
      </c>
      <c r="N110" s="194">
        <v>1765304</v>
      </c>
      <c r="O110" s="194">
        <v>33096</v>
      </c>
      <c r="P110" s="194">
        <v>410890</v>
      </c>
      <c r="Q110" s="194">
        <v>0</v>
      </c>
      <c r="R110" s="194">
        <v>22178</v>
      </c>
      <c r="S110" s="194">
        <v>262644</v>
      </c>
      <c r="T110" s="195">
        <v>4808426</v>
      </c>
      <c r="U110" s="194">
        <v>403825</v>
      </c>
      <c r="V110" s="194">
        <v>126169</v>
      </c>
      <c r="W110" s="195">
        <v>5338420</v>
      </c>
      <c r="X110" s="194">
        <v>48800</v>
      </c>
      <c r="Y110" s="194">
        <v>489</v>
      </c>
      <c r="Z110" s="195">
        <v>5387709</v>
      </c>
      <c r="AA110" s="194">
        <v>783786</v>
      </c>
      <c r="AB110" s="194">
        <v>0</v>
      </c>
      <c r="AC110" s="194">
        <v>985069</v>
      </c>
      <c r="AD110" s="194">
        <v>1428</v>
      </c>
      <c r="AE110" s="194">
        <v>1829789</v>
      </c>
      <c r="AF110" s="194">
        <v>0</v>
      </c>
      <c r="AG110" s="194">
        <v>0</v>
      </c>
      <c r="AH110" s="194">
        <v>152813</v>
      </c>
      <c r="AI110" s="194">
        <v>101221</v>
      </c>
      <c r="AJ110" s="194">
        <v>293285</v>
      </c>
      <c r="AK110" s="194">
        <v>615190</v>
      </c>
      <c r="AL110" s="194">
        <v>659163</v>
      </c>
      <c r="AM110" s="194">
        <v>239034</v>
      </c>
      <c r="AN110" s="195">
        <v>5660779</v>
      </c>
      <c r="AO110" s="194">
        <v>489</v>
      </c>
      <c r="AP110" s="195">
        <v>5661267</v>
      </c>
    </row>
    <row r="111" spans="1:42">
      <c r="A111" s="206">
        <f t="shared" si="87"/>
        <v>0</v>
      </c>
      <c r="B111" s="199" t="s">
        <v>109</v>
      </c>
      <c r="C111" s="191" t="s">
        <v>183</v>
      </c>
      <c r="D111" s="191" t="s">
        <v>109</v>
      </c>
      <c r="E111" s="191" t="s">
        <v>158</v>
      </c>
      <c r="F111" s="191" t="s">
        <v>173</v>
      </c>
      <c r="G111" s="192">
        <v>2789</v>
      </c>
      <c r="H111" s="192">
        <v>0</v>
      </c>
      <c r="I111" s="193">
        <v>2.1</v>
      </c>
      <c r="J111" s="194">
        <v>238009756</v>
      </c>
      <c r="K111" s="194">
        <v>3735000</v>
      </c>
      <c r="L111" s="194">
        <v>259531</v>
      </c>
      <c r="M111" s="194">
        <v>1156</v>
      </c>
      <c r="N111" s="194">
        <v>855366</v>
      </c>
      <c r="O111" s="194">
        <v>53546</v>
      </c>
      <c r="P111" s="194">
        <v>583967</v>
      </c>
      <c r="Q111" s="194">
        <v>0</v>
      </c>
      <c r="R111" s="194">
        <v>22602</v>
      </c>
      <c r="S111" s="194">
        <v>24052</v>
      </c>
      <c r="T111" s="195">
        <v>1800220</v>
      </c>
      <c r="U111" s="194">
        <v>104494</v>
      </c>
      <c r="V111" s="194">
        <v>2550</v>
      </c>
      <c r="W111" s="195">
        <v>1907264</v>
      </c>
      <c r="X111" s="194">
        <v>0</v>
      </c>
      <c r="Y111" s="194">
        <v>0</v>
      </c>
      <c r="Z111" s="195">
        <v>1907264</v>
      </c>
      <c r="AA111" s="194">
        <v>303841</v>
      </c>
      <c r="AB111" s="194">
        <v>0</v>
      </c>
      <c r="AC111" s="194">
        <v>70442</v>
      </c>
      <c r="AD111" s="194">
        <v>750</v>
      </c>
      <c r="AE111" s="194">
        <v>424202</v>
      </c>
      <c r="AF111" s="194">
        <v>0</v>
      </c>
      <c r="AG111" s="194">
        <v>0</v>
      </c>
      <c r="AH111" s="194">
        <v>21567</v>
      </c>
      <c r="AI111" s="194">
        <v>1073</v>
      </c>
      <c r="AJ111" s="194">
        <v>153762</v>
      </c>
      <c r="AK111" s="194">
        <v>231068</v>
      </c>
      <c r="AL111" s="194">
        <v>200593</v>
      </c>
      <c r="AM111" s="194">
        <v>266005</v>
      </c>
      <c r="AN111" s="195">
        <v>1673303</v>
      </c>
      <c r="AO111" s="194">
        <v>0</v>
      </c>
      <c r="AP111" s="195">
        <v>1673303</v>
      </c>
    </row>
    <row r="112" spans="1:42">
      <c r="A112" s="206">
        <f t="shared" si="87"/>
        <v>0</v>
      </c>
      <c r="B112" s="197" t="s">
        <v>27</v>
      </c>
      <c r="C112" s="191" t="s">
        <v>184</v>
      </c>
      <c r="D112" s="191" t="s">
        <v>27</v>
      </c>
      <c r="E112" s="191" t="s">
        <v>158</v>
      </c>
      <c r="F112" s="191" t="s">
        <v>169</v>
      </c>
      <c r="G112" s="192">
        <v>1843</v>
      </c>
      <c r="H112" s="192">
        <v>0</v>
      </c>
      <c r="I112" s="193">
        <v>61.5</v>
      </c>
      <c r="J112" s="194">
        <v>260837670</v>
      </c>
      <c r="K112" s="194">
        <v>810241</v>
      </c>
      <c r="L112" s="194">
        <v>1194526</v>
      </c>
      <c r="M112" s="194">
        <v>5133</v>
      </c>
      <c r="N112" s="194">
        <v>501520</v>
      </c>
      <c r="O112" s="194">
        <v>2890</v>
      </c>
      <c r="P112" s="194">
        <v>115047</v>
      </c>
      <c r="Q112" s="194">
        <v>0</v>
      </c>
      <c r="R112" s="194">
        <v>14190</v>
      </c>
      <c r="S112" s="194">
        <v>23667</v>
      </c>
      <c r="T112" s="195">
        <v>1856973</v>
      </c>
      <c r="U112" s="194">
        <v>169482</v>
      </c>
      <c r="V112" s="194">
        <v>0</v>
      </c>
      <c r="W112" s="195">
        <v>2026455</v>
      </c>
      <c r="X112" s="194">
        <v>16800</v>
      </c>
      <c r="Y112" s="194">
        <v>18478</v>
      </c>
      <c r="Z112" s="195">
        <v>2061733</v>
      </c>
      <c r="AA112" s="194">
        <v>329075</v>
      </c>
      <c r="AB112" s="194">
        <v>0</v>
      </c>
      <c r="AC112" s="194">
        <v>235702</v>
      </c>
      <c r="AD112" s="194">
        <v>40459</v>
      </c>
      <c r="AE112" s="194">
        <v>1063367</v>
      </c>
      <c r="AF112" s="194">
        <v>0</v>
      </c>
      <c r="AG112" s="194">
        <v>0</v>
      </c>
      <c r="AH112" s="194">
        <v>76307</v>
      </c>
      <c r="AI112" s="194">
        <v>7900</v>
      </c>
      <c r="AJ112" s="194">
        <v>23241</v>
      </c>
      <c r="AK112" s="194">
        <v>91619</v>
      </c>
      <c r="AL112" s="194">
        <v>332364</v>
      </c>
      <c r="AM112" s="194">
        <v>47630</v>
      </c>
      <c r="AN112" s="195">
        <v>2247664</v>
      </c>
      <c r="AO112" s="194">
        <v>18478</v>
      </c>
      <c r="AP112" s="195">
        <v>2266142</v>
      </c>
    </row>
    <row r="113" spans="1:42">
      <c r="A113" s="206">
        <f t="shared" si="87"/>
        <v>0</v>
      </c>
      <c r="B113" s="196" t="s">
        <v>28</v>
      </c>
      <c r="C113" s="191" t="s">
        <v>446</v>
      </c>
      <c r="D113" s="191" t="s">
        <v>28</v>
      </c>
      <c r="E113" s="191" t="s">
        <v>158</v>
      </c>
      <c r="F113" s="191" t="s">
        <v>169</v>
      </c>
      <c r="G113" s="192">
        <v>10254</v>
      </c>
      <c r="H113" s="192">
        <v>0</v>
      </c>
      <c r="I113" s="193">
        <v>1.4</v>
      </c>
      <c r="J113" s="194">
        <v>389563501</v>
      </c>
      <c r="K113" s="194">
        <v>7199463</v>
      </c>
      <c r="L113" s="194">
        <v>3824057</v>
      </c>
      <c r="M113" s="194">
        <v>146256</v>
      </c>
      <c r="N113" s="194">
        <v>3241101</v>
      </c>
      <c r="O113" s="194">
        <v>162368</v>
      </c>
      <c r="P113" s="194">
        <v>4552059</v>
      </c>
      <c r="Q113" s="194">
        <v>331778</v>
      </c>
      <c r="R113" s="194">
        <v>8997</v>
      </c>
      <c r="S113" s="194">
        <v>203285</v>
      </c>
      <c r="T113" s="195">
        <v>12469901</v>
      </c>
      <c r="U113" s="194">
        <v>6434433</v>
      </c>
      <c r="V113" s="194">
        <v>246864</v>
      </c>
      <c r="W113" s="195">
        <v>19151198</v>
      </c>
      <c r="X113" s="194">
        <v>69500</v>
      </c>
      <c r="Y113" s="194">
        <v>1147128</v>
      </c>
      <c r="Z113" s="195">
        <v>20367826</v>
      </c>
      <c r="AA113" s="194">
        <v>1344622</v>
      </c>
      <c r="AB113" s="194">
        <v>0</v>
      </c>
      <c r="AC113" s="194">
        <v>4556418</v>
      </c>
      <c r="AD113" s="194">
        <v>32634</v>
      </c>
      <c r="AE113" s="194">
        <v>5649324</v>
      </c>
      <c r="AF113" s="194">
        <v>0</v>
      </c>
      <c r="AG113" s="194">
        <v>599105</v>
      </c>
      <c r="AH113" s="194">
        <v>262835</v>
      </c>
      <c r="AI113" s="194">
        <v>27453</v>
      </c>
      <c r="AJ113" s="194">
        <v>1760396</v>
      </c>
      <c r="AK113" s="194">
        <v>1084699</v>
      </c>
      <c r="AL113" s="194">
        <v>3134921</v>
      </c>
      <c r="AM113" s="194">
        <v>932037</v>
      </c>
      <c r="AN113" s="195">
        <v>19384444</v>
      </c>
      <c r="AO113" s="194">
        <v>1147128</v>
      </c>
      <c r="AP113" s="195">
        <v>20531572</v>
      </c>
    </row>
    <row r="114" spans="1:42">
      <c r="A114" s="206">
        <f t="shared" si="87"/>
        <v>0</v>
      </c>
      <c r="B114" s="202" t="s">
        <v>29</v>
      </c>
      <c r="C114" s="191" t="s">
        <v>185</v>
      </c>
      <c r="D114" s="191" t="s">
        <v>29</v>
      </c>
      <c r="E114" s="191" t="s">
        <v>158</v>
      </c>
      <c r="F114" s="191" t="s">
        <v>169</v>
      </c>
      <c r="G114" s="192">
        <v>3361</v>
      </c>
      <c r="H114" s="192">
        <v>0</v>
      </c>
      <c r="I114" s="193">
        <v>57.8</v>
      </c>
      <c r="J114" s="194">
        <v>334238875</v>
      </c>
      <c r="K114" s="194">
        <v>1180000</v>
      </c>
      <c r="L114" s="194">
        <v>994007</v>
      </c>
      <c r="M114" s="194">
        <v>4604</v>
      </c>
      <c r="N114" s="194">
        <v>1045726</v>
      </c>
      <c r="O114" s="194">
        <v>8895</v>
      </c>
      <c r="P114" s="194">
        <v>104633</v>
      </c>
      <c r="Q114" s="194">
        <v>0</v>
      </c>
      <c r="R114" s="194">
        <v>13773</v>
      </c>
      <c r="S114" s="194">
        <v>25300</v>
      </c>
      <c r="T114" s="195">
        <v>2196938</v>
      </c>
      <c r="U114" s="194">
        <v>234381</v>
      </c>
      <c r="V114" s="194">
        <v>0</v>
      </c>
      <c r="W114" s="195">
        <v>2431319</v>
      </c>
      <c r="X114" s="194">
        <v>0</v>
      </c>
      <c r="Y114" s="194">
        <v>4785</v>
      </c>
      <c r="Z114" s="195">
        <v>2436104</v>
      </c>
      <c r="AA114" s="194">
        <v>622015</v>
      </c>
      <c r="AB114" s="194">
        <v>0</v>
      </c>
      <c r="AC114" s="194">
        <v>285304</v>
      </c>
      <c r="AD114" s="194">
        <v>0</v>
      </c>
      <c r="AE114" s="194">
        <v>778664</v>
      </c>
      <c r="AF114" s="194">
        <v>0</v>
      </c>
      <c r="AG114" s="194">
        <v>0</v>
      </c>
      <c r="AH114" s="194">
        <v>229882</v>
      </c>
      <c r="AI114" s="194">
        <v>0</v>
      </c>
      <c r="AJ114" s="194">
        <v>55625</v>
      </c>
      <c r="AK114" s="194">
        <v>176303</v>
      </c>
      <c r="AL114" s="194">
        <v>374927</v>
      </c>
      <c r="AM114" s="194">
        <v>101716</v>
      </c>
      <c r="AN114" s="195">
        <v>2624436</v>
      </c>
      <c r="AO114" s="194">
        <v>4785</v>
      </c>
      <c r="AP114" s="195">
        <v>2629221</v>
      </c>
    </row>
    <row r="115" spans="1:42">
      <c r="A115" s="206">
        <f t="shared" si="87"/>
        <v>0</v>
      </c>
      <c r="B115" s="190" t="s">
        <v>30</v>
      </c>
      <c r="C115" s="191" t="s">
        <v>447</v>
      </c>
      <c r="D115" s="191" t="s">
        <v>161</v>
      </c>
      <c r="E115" s="191" t="s">
        <v>162</v>
      </c>
      <c r="F115" s="191" t="s">
        <v>169</v>
      </c>
      <c r="G115" s="192">
        <v>159429</v>
      </c>
      <c r="H115" s="192">
        <v>0</v>
      </c>
      <c r="I115" s="193">
        <v>652.4</v>
      </c>
      <c r="J115" s="194">
        <v>10505904197</v>
      </c>
      <c r="K115" s="194">
        <v>172578257</v>
      </c>
      <c r="L115" s="194">
        <v>54954180</v>
      </c>
      <c r="M115" s="194">
        <v>5126992</v>
      </c>
      <c r="N115" s="194">
        <v>69300351</v>
      </c>
      <c r="O115" s="194">
        <v>2142969</v>
      </c>
      <c r="P115" s="194">
        <v>56268683</v>
      </c>
      <c r="Q115" s="194">
        <v>18250491</v>
      </c>
      <c r="R115" s="194">
        <v>2510295</v>
      </c>
      <c r="S115" s="194">
        <v>22984755</v>
      </c>
      <c r="T115" s="195">
        <v>231538716</v>
      </c>
      <c r="U115" s="194">
        <v>45932941</v>
      </c>
      <c r="V115" s="194">
        <v>27210705</v>
      </c>
      <c r="W115" s="195">
        <v>304682362</v>
      </c>
      <c r="X115" s="194">
        <v>13510618</v>
      </c>
      <c r="Y115" s="194">
        <v>2873269</v>
      </c>
      <c r="Z115" s="195">
        <v>321066250</v>
      </c>
      <c r="AA115" s="194">
        <v>46614760</v>
      </c>
      <c r="AB115" s="194">
        <v>27965128</v>
      </c>
      <c r="AC115" s="194">
        <v>29261288</v>
      </c>
      <c r="AD115" s="194">
        <v>44221883</v>
      </c>
      <c r="AE115" s="194">
        <v>9468366</v>
      </c>
      <c r="AF115" s="194">
        <v>83962914</v>
      </c>
      <c r="AG115" s="194">
        <v>889366</v>
      </c>
      <c r="AH115" s="194">
        <v>427844</v>
      </c>
      <c r="AI115" s="194">
        <v>3315388</v>
      </c>
      <c r="AJ115" s="194">
        <v>0</v>
      </c>
      <c r="AK115" s="194">
        <v>3590424</v>
      </c>
      <c r="AL115" s="194">
        <v>48240174</v>
      </c>
      <c r="AM115" s="194">
        <v>13777806</v>
      </c>
      <c r="AN115" s="195">
        <v>311735339</v>
      </c>
      <c r="AO115" s="194">
        <v>2873269</v>
      </c>
      <c r="AP115" s="195">
        <v>314608608</v>
      </c>
    </row>
    <row r="116" spans="1:42">
      <c r="A116" s="206">
        <f t="shared" si="87"/>
        <v>0</v>
      </c>
      <c r="B116" s="203" t="s">
        <v>31</v>
      </c>
      <c r="C116" s="191" t="s">
        <v>186</v>
      </c>
      <c r="D116" s="191" t="s">
        <v>31</v>
      </c>
      <c r="E116" s="191" t="s">
        <v>162</v>
      </c>
      <c r="F116" s="191" t="s">
        <v>173</v>
      </c>
      <c r="G116" s="192">
        <v>1133</v>
      </c>
      <c r="H116" s="192">
        <v>0</v>
      </c>
      <c r="I116" s="193">
        <v>0.7</v>
      </c>
      <c r="J116" s="194">
        <v>69949308</v>
      </c>
      <c r="K116" s="194">
        <v>181350</v>
      </c>
      <c r="L116" s="194">
        <v>336290</v>
      </c>
      <c r="M116" s="194">
        <v>9024</v>
      </c>
      <c r="N116" s="194">
        <v>63338</v>
      </c>
      <c r="O116" s="194">
        <v>15538</v>
      </c>
      <c r="P116" s="194">
        <v>249726</v>
      </c>
      <c r="Q116" s="194">
        <v>0</v>
      </c>
      <c r="R116" s="194">
        <v>2213</v>
      </c>
      <c r="S116" s="194">
        <v>45021</v>
      </c>
      <c r="T116" s="195">
        <v>721150</v>
      </c>
      <c r="U116" s="194">
        <v>73182</v>
      </c>
      <c r="V116" s="194">
        <v>6334</v>
      </c>
      <c r="W116" s="195">
        <v>800666</v>
      </c>
      <c r="X116" s="194">
        <v>34600</v>
      </c>
      <c r="Y116" s="194">
        <v>30300</v>
      </c>
      <c r="Z116" s="195">
        <v>865566</v>
      </c>
      <c r="AA116" s="194">
        <v>169761</v>
      </c>
      <c r="AB116" s="194">
        <v>0</v>
      </c>
      <c r="AC116" s="194">
        <v>159086</v>
      </c>
      <c r="AD116" s="194">
        <v>0</v>
      </c>
      <c r="AE116" s="194">
        <v>123804</v>
      </c>
      <c r="AF116" s="194">
        <v>0</v>
      </c>
      <c r="AG116" s="194">
        <v>0</v>
      </c>
      <c r="AH116" s="194">
        <v>4573</v>
      </c>
      <c r="AI116" s="194">
        <v>215</v>
      </c>
      <c r="AJ116" s="194">
        <v>126761</v>
      </c>
      <c r="AK116" s="194">
        <v>86363</v>
      </c>
      <c r="AL116" s="194">
        <v>53821</v>
      </c>
      <c r="AM116" s="194">
        <v>58897</v>
      </c>
      <c r="AN116" s="195">
        <v>783281</v>
      </c>
      <c r="AO116" s="194">
        <v>30300</v>
      </c>
      <c r="AP116" s="195">
        <v>813581</v>
      </c>
    </row>
    <row r="117" spans="1:42">
      <c r="A117" s="206">
        <f t="shared" si="87"/>
        <v>0</v>
      </c>
      <c r="B117" s="203" t="s">
        <v>32</v>
      </c>
      <c r="C117" s="191" t="s">
        <v>187</v>
      </c>
      <c r="D117" s="191" t="s">
        <v>32</v>
      </c>
      <c r="E117" s="191" t="s">
        <v>162</v>
      </c>
      <c r="F117" s="191" t="s">
        <v>173</v>
      </c>
      <c r="G117" s="193">
        <v>466</v>
      </c>
      <c r="H117" s="193">
        <v>0</v>
      </c>
      <c r="I117" s="193">
        <v>0.5</v>
      </c>
      <c r="J117" s="194">
        <v>27333975</v>
      </c>
      <c r="K117" s="194">
        <v>1880534</v>
      </c>
      <c r="L117" s="194">
        <v>49500</v>
      </c>
      <c r="M117" s="194">
        <v>1210</v>
      </c>
      <c r="N117" s="194">
        <v>29737</v>
      </c>
      <c r="O117" s="194">
        <v>4151</v>
      </c>
      <c r="P117" s="194">
        <v>106413</v>
      </c>
      <c r="Q117" s="194">
        <v>75000</v>
      </c>
      <c r="R117" s="194">
        <v>44</v>
      </c>
      <c r="S117" s="194">
        <v>22665</v>
      </c>
      <c r="T117" s="195">
        <v>288720</v>
      </c>
      <c r="U117" s="194">
        <v>19513</v>
      </c>
      <c r="V117" s="194">
        <v>0</v>
      </c>
      <c r="W117" s="195">
        <v>308233</v>
      </c>
      <c r="X117" s="194">
        <v>0</v>
      </c>
      <c r="Y117" s="194">
        <v>4949</v>
      </c>
      <c r="Z117" s="195">
        <v>313182</v>
      </c>
      <c r="AA117" s="194">
        <v>59543</v>
      </c>
      <c r="AB117" s="194">
        <v>0</v>
      </c>
      <c r="AC117" s="194">
        <v>40548</v>
      </c>
      <c r="AD117" s="194">
        <v>0</v>
      </c>
      <c r="AE117" s="194">
        <v>24095</v>
      </c>
      <c r="AF117" s="194">
        <v>0</v>
      </c>
      <c r="AG117" s="194">
        <v>0</v>
      </c>
      <c r="AH117" s="194">
        <v>19346</v>
      </c>
      <c r="AI117" s="194">
        <v>50827</v>
      </c>
      <c r="AJ117" s="194">
        <v>0</v>
      </c>
      <c r="AK117" s="194">
        <v>2222</v>
      </c>
      <c r="AL117" s="194">
        <v>2592</v>
      </c>
      <c r="AM117" s="194">
        <v>92600</v>
      </c>
      <c r="AN117" s="195">
        <v>291773</v>
      </c>
      <c r="AO117" s="194">
        <v>4949</v>
      </c>
      <c r="AP117" s="195">
        <v>296722</v>
      </c>
    </row>
    <row r="118" spans="1:42">
      <c r="A118" s="206">
        <f t="shared" si="87"/>
        <v>0</v>
      </c>
      <c r="B118" s="197" t="s">
        <v>33</v>
      </c>
      <c r="C118" s="191" t="s">
        <v>188</v>
      </c>
      <c r="D118" s="191" t="s">
        <v>33</v>
      </c>
      <c r="E118" s="191" t="s">
        <v>162</v>
      </c>
      <c r="F118" s="191" t="s">
        <v>169</v>
      </c>
      <c r="G118" s="192">
        <v>1880</v>
      </c>
      <c r="H118" s="192">
        <v>0</v>
      </c>
      <c r="I118" s="193">
        <v>59.6</v>
      </c>
      <c r="J118" s="194">
        <v>169380954</v>
      </c>
      <c r="K118" s="194">
        <v>0</v>
      </c>
      <c r="L118" s="194">
        <v>379476</v>
      </c>
      <c r="M118" s="194">
        <v>2217</v>
      </c>
      <c r="N118" s="194">
        <v>164826</v>
      </c>
      <c r="O118" s="194">
        <v>0</v>
      </c>
      <c r="P118" s="194">
        <v>197090</v>
      </c>
      <c r="Q118" s="194">
        <v>0</v>
      </c>
      <c r="R118" s="194">
        <v>2411</v>
      </c>
      <c r="S118" s="194">
        <v>15111</v>
      </c>
      <c r="T118" s="195">
        <v>761132</v>
      </c>
      <c r="U118" s="194">
        <v>116282</v>
      </c>
      <c r="V118" s="194">
        <v>0</v>
      </c>
      <c r="W118" s="195">
        <v>877414</v>
      </c>
      <c r="X118" s="194">
        <v>0</v>
      </c>
      <c r="Y118" s="194">
        <v>0</v>
      </c>
      <c r="Z118" s="195">
        <v>877414</v>
      </c>
      <c r="AA118" s="194">
        <v>122054</v>
      </c>
      <c r="AB118" s="194">
        <v>0</v>
      </c>
      <c r="AC118" s="194">
        <v>15121</v>
      </c>
      <c r="AD118" s="194">
        <v>200</v>
      </c>
      <c r="AE118" s="194">
        <v>428000</v>
      </c>
      <c r="AF118" s="194">
        <v>0</v>
      </c>
      <c r="AG118" s="194">
        <v>0</v>
      </c>
      <c r="AH118" s="194">
        <v>18726</v>
      </c>
      <c r="AI118" s="194">
        <v>4344</v>
      </c>
      <c r="AJ118" s="194">
        <v>38497</v>
      </c>
      <c r="AK118" s="194">
        <v>111059</v>
      </c>
      <c r="AL118" s="194">
        <v>82109</v>
      </c>
      <c r="AM118" s="194">
        <v>13801</v>
      </c>
      <c r="AN118" s="195">
        <v>833911</v>
      </c>
      <c r="AO118" s="194">
        <v>0</v>
      </c>
      <c r="AP118" s="195">
        <v>833911</v>
      </c>
    </row>
    <row r="119" spans="1:42">
      <c r="A119" s="206">
        <f t="shared" si="87"/>
        <v>0</v>
      </c>
      <c r="B119" s="197" t="s">
        <v>34</v>
      </c>
      <c r="C119" s="191" t="s">
        <v>189</v>
      </c>
      <c r="D119" s="191" t="s">
        <v>34</v>
      </c>
      <c r="E119" s="191" t="s">
        <v>162</v>
      </c>
      <c r="F119" s="191" t="s">
        <v>169</v>
      </c>
      <c r="G119" s="192">
        <v>11941</v>
      </c>
      <c r="H119" s="192">
        <v>0</v>
      </c>
      <c r="I119" s="193">
        <v>44.4</v>
      </c>
      <c r="J119" s="194">
        <v>1013344648</v>
      </c>
      <c r="K119" s="194">
        <v>2385000</v>
      </c>
      <c r="L119" s="194">
        <v>3377741</v>
      </c>
      <c r="M119" s="194">
        <v>30335</v>
      </c>
      <c r="N119" s="194">
        <v>1016116</v>
      </c>
      <c r="O119" s="194">
        <v>98478</v>
      </c>
      <c r="P119" s="194">
        <v>1465368</v>
      </c>
      <c r="Q119" s="194">
        <v>28199</v>
      </c>
      <c r="R119" s="194">
        <v>56682</v>
      </c>
      <c r="S119" s="194">
        <v>18748</v>
      </c>
      <c r="T119" s="195">
        <v>6091667</v>
      </c>
      <c r="U119" s="194">
        <v>506240</v>
      </c>
      <c r="V119" s="194">
        <v>29988</v>
      </c>
      <c r="W119" s="195">
        <v>6627895</v>
      </c>
      <c r="X119" s="194">
        <v>0</v>
      </c>
      <c r="Y119" s="194">
        <v>0</v>
      </c>
      <c r="Z119" s="195">
        <v>6627895</v>
      </c>
      <c r="AA119" s="194">
        <v>1076797</v>
      </c>
      <c r="AB119" s="194">
        <v>0</v>
      </c>
      <c r="AC119" s="194">
        <v>1058196</v>
      </c>
      <c r="AD119" s="194">
        <v>2500</v>
      </c>
      <c r="AE119" s="194">
        <v>1648778</v>
      </c>
      <c r="AF119" s="194">
        <v>0</v>
      </c>
      <c r="AG119" s="194">
        <v>146488</v>
      </c>
      <c r="AH119" s="194">
        <v>360709</v>
      </c>
      <c r="AI119" s="194">
        <v>15486</v>
      </c>
      <c r="AJ119" s="194">
        <v>1211908</v>
      </c>
      <c r="AK119" s="194">
        <v>109626</v>
      </c>
      <c r="AL119" s="194">
        <v>680243</v>
      </c>
      <c r="AM119" s="194">
        <v>243166</v>
      </c>
      <c r="AN119" s="195">
        <v>6553897</v>
      </c>
      <c r="AO119" s="194">
        <v>0</v>
      </c>
      <c r="AP119" s="195">
        <v>6553897</v>
      </c>
    </row>
    <row r="120" spans="1:42">
      <c r="A120" s="206">
        <f t="shared" si="87"/>
        <v>0</v>
      </c>
      <c r="B120" s="197" t="s">
        <v>35</v>
      </c>
      <c r="C120" s="191" t="s">
        <v>190</v>
      </c>
      <c r="D120" s="191" t="s">
        <v>35</v>
      </c>
      <c r="E120" s="191" t="s">
        <v>162</v>
      </c>
      <c r="F120" s="191" t="s">
        <v>169</v>
      </c>
      <c r="G120" s="192">
        <v>16473</v>
      </c>
      <c r="H120" s="192">
        <v>0</v>
      </c>
      <c r="I120" s="193">
        <v>24</v>
      </c>
      <c r="J120" s="194">
        <v>1592115009</v>
      </c>
      <c r="K120" s="194">
        <v>8026820</v>
      </c>
      <c r="L120" s="194">
        <v>8331228</v>
      </c>
      <c r="M120" s="194">
        <v>351893</v>
      </c>
      <c r="N120" s="194">
        <v>1618667</v>
      </c>
      <c r="O120" s="194">
        <v>199901</v>
      </c>
      <c r="P120" s="194">
        <v>3495870</v>
      </c>
      <c r="Q120" s="194">
        <v>241404</v>
      </c>
      <c r="R120" s="194">
        <v>79874</v>
      </c>
      <c r="S120" s="194">
        <v>1206752</v>
      </c>
      <c r="T120" s="195">
        <v>15525590</v>
      </c>
      <c r="U120" s="194">
        <v>832467</v>
      </c>
      <c r="V120" s="194">
        <v>0</v>
      </c>
      <c r="W120" s="195">
        <v>16358057</v>
      </c>
      <c r="X120" s="194">
        <v>583445</v>
      </c>
      <c r="Y120" s="194">
        <v>0</v>
      </c>
      <c r="Z120" s="195">
        <v>16941502</v>
      </c>
      <c r="AA120" s="194">
        <v>2173457</v>
      </c>
      <c r="AB120" s="194">
        <v>0</v>
      </c>
      <c r="AC120" s="194">
        <v>2763705</v>
      </c>
      <c r="AD120" s="194">
        <v>6739</v>
      </c>
      <c r="AE120" s="194">
        <v>2281845</v>
      </c>
      <c r="AF120" s="194">
        <v>0</v>
      </c>
      <c r="AG120" s="194">
        <v>0</v>
      </c>
      <c r="AH120" s="194">
        <v>320118</v>
      </c>
      <c r="AI120" s="194">
        <v>4618</v>
      </c>
      <c r="AJ120" s="194">
        <v>2138415</v>
      </c>
      <c r="AK120" s="194">
        <v>2014471</v>
      </c>
      <c r="AL120" s="194">
        <v>2710658</v>
      </c>
      <c r="AM120" s="194">
        <v>1376467</v>
      </c>
      <c r="AN120" s="195">
        <v>15790493</v>
      </c>
      <c r="AO120" s="194">
        <v>0</v>
      </c>
      <c r="AP120" s="195">
        <v>15790493</v>
      </c>
    </row>
    <row r="121" spans="1:42">
      <c r="A121" s="206">
        <f t="shared" si="87"/>
        <v>0</v>
      </c>
      <c r="B121" s="197" t="s">
        <v>36</v>
      </c>
      <c r="C121" s="191" t="s">
        <v>191</v>
      </c>
      <c r="D121" s="191" t="s">
        <v>36</v>
      </c>
      <c r="E121" s="191" t="s">
        <v>162</v>
      </c>
      <c r="F121" s="191" t="s">
        <v>169</v>
      </c>
      <c r="G121" s="192">
        <v>2130</v>
      </c>
      <c r="H121" s="192">
        <v>0</v>
      </c>
      <c r="I121" s="193">
        <v>44.7</v>
      </c>
      <c r="J121" s="194">
        <v>200300759</v>
      </c>
      <c r="K121" s="194">
        <v>436900</v>
      </c>
      <c r="L121" s="194">
        <v>636740</v>
      </c>
      <c r="M121" s="194">
        <v>1326</v>
      </c>
      <c r="N121" s="194">
        <v>209402</v>
      </c>
      <c r="O121" s="194">
        <v>0</v>
      </c>
      <c r="P121" s="194">
        <v>26374</v>
      </c>
      <c r="Q121" s="194">
        <v>0</v>
      </c>
      <c r="R121" s="194">
        <v>9089</v>
      </c>
      <c r="S121" s="194">
        <v>60983</v>
      </c>
      <c r="T121" s="195">
        <v>943914</v>
      </c>
      <c r="U121" s="194">
        <v>142881</v>
      </c>
      <c r="V121" s="194">
        <v>0</v>
      </c>
      <c r="W121" s="195">
        <v>1086794</v>
      </c>
      <c r="X121" s="194">
        <v>0</v>
      </c>
      <c r="Y121" s="194">
        <v>0</v>
      </c>
      <c r="Z121" s="195">
        <v>1086794</v>
      </c>
      <c r="AA121" s="194">
        <v>202877</v>
      </c>
      <c r="AB121" s="194">
        <v>0</v>
      </c>
      <c r="AC121" s="194">
        <v>31422</v>
      </c>
      <c r="AD121" s="194">
        <v>1000</v>
      </c>
      <c r="AE121" s="194">
        <v>534896</v>
      </c>
      <c r="AF121" s="194">
        <v>0</v>
      </c>
      <c r="AG121" s="194">
        <v>0</v>
      </c>
      <c r="AH121" s="194">
        <v>34429</v>
      </c>
      <c r="AI121" s="194">
        <v>4138</v>
      </c>
      <c r="AJ121" s="194">
        <v>0</v>
      </c>
      <c r="AK121" s="194">
        <v>44554</v>
      </c>
      <c r="AL121" s="194">
        <v>126696</v>
      </c>
      <c r="AM121" s="194">
        <v>68711</v>
      </c>
      <c r="AN121" s="195">
        <v>1048724</v>
      </c>
      <c r="AO121" s="194">
        <v>0</v>
      </c>
      <c r="AP121" s="195">
        <v>1048724</v>
      </c>
    </row>
    <row r="122" spans="1:42">
      <c r="A122" s="206">
        <f t="shared" si="87"/>
        <v>0</v>
      </c>
      <c r="B122" s="197" t="s">
        <v>37</v>
      </c>
      <c r="C122" s="191" t="s">
        <v>192</v>
      </c>
      <c r="D122" s="191" t="s">
        <v>37</v>
      </c>
      <c r="E122" s="191" t="s">
        <v>162</v>
      </c>
      <c r="F122" s="191" t="s">
        <v>169</v>
      </c>
      <c r="G122" s="192">
        <v>6924</v>
      </c>
      <c r="H122" s="192">
        <v>0</v>
      </c>
      <c r="I122" s="193">
        <v>63</v>
      </c>
      <c r="J122" s="194">
        <v>418388532</v>
      </c>
      <c r="K122" s="194">
        <v>80000</v>
      </c>
      <c r="L122" s="194">
        <v>1413177</v>
      </c>
      <c r="M122" s="194">
        <v>10771</v>
      </c>
      <c r="N122" s="194">
        <v>270637</v>
      </c>
      <c r="O122" s="194">
        <v>2452</v>
      </c>
      <c r="P122" s="194">
        <v>70520</v>
      </c>
      <c r="Q122" s="194">
        <v>8585</v>
      </c>
      <c r="R122" s="194">
        <v>597</v>
      </c>
      <c r="S122" s="194">
        <v>68793</v>
      </c>
      <c r="T122" s="195">
        <v>1845532</v>
      </c>
      <c r="U122" s="194">
        <v>230281</v>
      </c>
      <c r="V122" s="194">
        <v>465525</v>
      </c>
      <c r="W122" s="195">
        <v>2541338</v>
      </c>
      <c r="X122" s="194">
        <v>0</v>
      </c>
      <c r="Y122" s="194">
        <v>28593</v>
      </c>
      <c r="Z122" s="195">
        <v>2569931</v>
      </c>
      <c r="AA122" s="194">
        <v>353851</v>
      </c>
      <c r="AB122" s="194">
        <v>0</v>
      </c>
      <c r="AC122" s="194">
        <v>300523</v>
      </c>
      <c r="AD122" s="194">
        <v>0</v>
      </c>
      <c r="AE122" s="194">
        <v>1377035</v>
      </c>
      <c r="AF122" s="194">
        <v>0</v>
      </c>
      <c r="AG122" s="194">
        <v>0</v>
      </c>
      <c r="AH122" s="194">
        <v>169636</v>
      </c>
      <c r="AI122" s="194">
        <v>12332</v>
      </c>
      <c r="AJ122" s="194">
        <v>1460</v>
      </c>
      <c r="AK122" s="194">
        <v>1750</v>
      </c>
      <c r="AL122" s="194">
        <v>293792</v>
      </c>
      <c r="AM122" s="194">
        <v>87534</v>
      </c>
      <c r="AN122" s="195">
        <v>2597913</v>
      </c>
      <c r="AO122" s="194">
        <v>28593</v>
      </c>
      <c r="AP122" s="195">
        <v>2626506</v>
      </c>
    </row>
    <row r="123" spans="1:42">
      <c r="A123" s="206">
        <f t="shared" si="87"/>
        <v>0</v>
      </c>
      <c r="B123" s="199" t="s">
        <v>38</v>
      </c>
      <c r="C123" s="191" t="s">
        <v>193</v>
      </c>
      <c r="D123" s="191" t="s">
        <v>38</v>
      </c>
      <c r="E123" s="191" t="s">
        <v>162</v>
      </c>
      <c r="F123" s="191" t="s">
        <v>173</v>
      </c>
      <c r="G123" s="192">
        <v>3501</v>
      </c>
      <c r="H123" s="192">
        <v>0</v>
      </c>
      <c r="I123" s="193">
        <v>1.6</v>
      </c>
      <c r="J123" s="194">
        <v>152269985</v>
      </c>
      <c r="K123" s="194">
        <v>14295272</v>
      </c>
      <c r="L123" s="194">
        <v>1072824</v>
      </c>
      <c r="M123" s="194">
        <v>41545</v>
      </c>
      <c r="N123" s="194">
        <v>182123</v>
      </c>
      <c r="O123" s="194">
        <v>33682</v>
      </c>
      <c r="P123" s="194">
        <v>1460556</v>
      </c>
      <c r="Q123" s="194">
        <v>5500</v>
      </c>
      <c r="R123" s="194">
        <v>1479</v>
      </c>
      <c r="S123" s="194">
        <v>80066</v>
      </c>
      <c r="T123" s="195">
        <v>2877775</v>
      </c>
      <c r="U123" s="194">
        <v>253414</v>
      </c>
      <c r="V123" s="194">
        <v>0</v>
      </c>
      <c r="W123" s="195">
        <v>3131189</v>
      </c>
      <c r="X123" s="194">
        <v>50379</v>
      </c>
      <c r="Y123" s="194">
        <v>0</v>
      </c>
      <c r="Z123" s="195">
        <v>3181568</v>
      </c>
      <c r="AA123" s="194">
        <v>213535</v>
      </c>
      <c r="AB123" s="194">
        <v>0</v>
      </c>
      <c r="AC123" s="194">
        <v>426802</v>
      </c>
      <c r="AD123" s="194">
        <v>0</v>
      </c>
      <c r="AE123" s="194">
        <v>534825</v>
      </c>
      <c r="AF123" s="194">
        <v>0</v>
      </c>
      <c r="AG123" s="194">
        <v>17284</v>
      </c>
      <c r="AH123" s="194">
        <v>32140</v>
      </c>
      <c r="AI123" s="194">
        <v>0</v>
      </c>
      <c r="AJ123" s="194">
        <v>2157244</v>
      </c>
      <c r="AK123" s="194">
        <v>755907</v>
      </c>
      <c r="AL123" s="194">
        <v>363542</v>
      </c>
      <c r="AM123" s="194">
        <v>340315</v>
      </c>
      <c r="AN123" s="195">
        <v>4841594</v>
      </c>
      <c r="AO123" s="194">
        <v>0</v>
      </c>
      <c r="AP123" s="195">
        <v>4841594</v>
      </c>
    </row>
    <row r="124" spans="1:42">
      <c r="A124" s="206">
        <f t="shared" si="87"/>
        <v>0</v>
      </c>
      <c r="B124" s="197" t="s">
        <v>39</v>
      </c>
      <c r="C124" s="191" t="s">
        <v>194</v>
      </c>
      <c r="D124" s="191" t="s">
        <v>39</v>
      </c>
      <c r="E124" s="191" t="s">
        <v>162</v>
      </c>
      <c r="F124" s="191" t="s">
        <v>169</v>
      </c>
      <c r="G124" s="192">
        <v>4789</v>
      </c>
      <c r="H124" s="192">
        <v>0</v>
      </c>
      <c r="I124" s="193">
        <v>44.4</v>
      </c>
      <c r="J124" s="194">
        <v>364096939</v>
      </c>
      <c r="K124" s="194">
        <v>447934</v>
      </c>
      <c r="L124" s="194">
        <v>971498</v>
      </c>
      <c r="M124" s="194">
        <v>5079</v>
      </c>
      <c r="N124" s="194">
        <v>245264</v>
      </c>
      <c r="O124" s="194">
        <v>19233</v>
      </c>
      <c r="P124" s="194">
        <v>62521</v>
      </c>
      <c r="Q124" s="194">
        <v>3725</v>
      </c>
      <c r="R124" s="194">
        <v>12799</v>
      </c>
      <c r="S124" s="194">
        <v>190385</v>
      </c>
      <c r="T124" s="195">
        <v>1510504</v>
      </c>
      <c r="U124" s="194">
        <v>283192</v>
      </c>
      <c r="V124" s="194">
        <v>171863</v>
      </c>
      <c r="W124" s="195">
        <v>1965559</v>
      </c>
      <c r="X124" s="194">
        <v>150700</v>
      </c>
      <c r="Y124" s="194">
        <v>201756</v>
      </c>
      <c r="Z124" s="195">
        <v>2318014</v>
      </c>
      <c r="AA124" s="194">
        <v>402131</v>
      </c>
      <c r="AB124" s="194">
        <v>0</v>
      </c>
      <c r="AC124" s="194">
        <v>219151</v>
      </c>
      <c r="AD124" s="194">
        <v>2249</v>
      </c>
      <c r="AE124" s="194">
        <v>911813</v>
      </c>
      <c r="AF124" s="194">
        <v>169654</v>
      </c>
      <c r="AG124" s="194">
        <v>0</v>
      </c>
      <c r="AH124" s="194">
        <v>24131</v>
      </c>
      <c r="AI124" s="194">
        <v>5422</v>
      </c>
      <c r="AJ124" s="194">
        <v>0</v>
      </c>
      <c r="AK124" s="194">
        <v>100586</v>
      </c>
      <c r="AL124" s="194">
        <v>244107</v>
      </c>
      <c r="AM124" s="194">
        <v>77163</v>
      </c>
      <c r="AN124" s="195">
        <v>2156409</v>
      </c>
      <c r="AO124" s="194">
        <v>201756</v>
      </c>
      <c r="AP124" s="195">
        <v>2358165</v>
      </c>
    </row>
    <row r="125" spans="1:42">
      <c r="A125" s="206">
        <f t="shared" si="87"/>
        <v>0</v>
      </c>
      <c r="B125" s="199" t="s">
        <v>105</v>
      </c>
      <c r="C125" s="191" t="s">
        <v>195</v>
      </c>
      <c r="D125" s="191" t="s">
        <v>105</v>
      </c>
      <c r="E125" s="191" t="s">
        <v>162</v>
      </c>
      <c r="F125" s="191" t="s">
        <v>173</v>
      </c>
      <c r="G125" s="193">
        <v>587</v>
      </c>
      <c r="H125" s="193">
        <v>0</v>
      </c>
      <c r="I125" s="193">
        <v>4.9000000000000004</v>
      </c>
      <c r="J125" s="194">
        <v>41915863</v>
      </c>
      <c r="K125" s="198">
        <v>0</v>
      </c>
      <c r="L125" s="194">
        <v>51288</v>
      </c>
      <c r="M125" s="194">
        <v>231</v>
      </c>
      <c r="N125" s="194">
        <v>41243</v>
      </c>
      <c r="O125" s="194">
        <v>0</v>
      </c>
      <c r="P125" s="194">
        <v>383</v>
      </c>
      <c r="Q125" s="194">
        <v>0</v>
      </c>
      <c r="R125" s="194">
        <v>233</v>
      </c>
      <c r="S125" s="194">
        <v>0</v>
      </c>
      <c r="T125" s="195">
        <v>93378</v>
      </c>
      <c r="U125" s="194">
        <v>28379</v>
      </c>
      <c r="V125" s="194">
        <v>12995</v>
      </c>
      <c r="W125" s="195">
        <v>134752</v>
      </c>
      <c r="X125" s="194">
        <v>0</v>
      </c>
      <c r="Y125" s="194">
        <v>0</v>
      </c>
      <c r="Z125" s="195">
        <v>134752</v>
      </c>
      <c r="AA125" s="194">
        <v>45262</v>
      </c>
      <c r="AB125" s="194">
        <v>0</v>
      </c>
      <c r="AC125" s="194">
        <v>4170</v>
      </c>
      <c r="AD125" s="194">
        <v>0</v>
      </c>
      <c r="AE125" s="194">
        <v>93368</v>
      </c>
      <c r="AF125" s="194">
        <v>0</v>
      </c>
      <c r="AG125" s="194">
        <v>0</v>
      </c>
      <c r="AH125" s="194">
        <v>0</v>
      </c>
      <c r="AI125" s="194">
        <v>0</v>
      </c>
      <c r="AJ125" s="194">
        <v>0</v>
      </c>
      <c r="AK125" s="194">
        <v>0</v>
      </c>
      <c r="AL125" s="194">
        <v>2106</v>
      </c>
      <c r="AM125" s="194">
        <v>0</v>
      </c>
      <c r="AN125" s="195">
        <v>144906</v>
      </c>
      <c r="AO125" s="194">
        <v>0</v>
      </c>
      <c r="AP125" s="195">
        <v>144906</v>
      </c>
    </row>
    <row r="126" spans="1:42">
      <c r="A126" s="206">
        <f t="shared" si="87"/>
        <v>0</v>
      </c>
      <c r="B126" s="197" t="s">
        <v>40</v>
      </c>
      <c r="C126" s="191" t="s">
        <v>196</v>
      </c>
      <c r="D126" s="191" t="s">
        <v>40</v>
      </c>
      <c r="E126" s="191" t="s">
        <v>162</v>
      </c>
      <c r="F126" s="191" t="s">
        <v>169</v>
      </c>
      <c r="G126" s="192">
        <v>12075</v>
      </c>
      <c r="H126" s="192">
        <v>0</v>
      </c>
      <c r="I126" s="193">
        <v>18.600000000000001</v>
      </c>
      <c r="J126" s="194">
        <v>935986053</v>
      </c>
      <c r="K126" s="194">
        <v>21774000</v>
      </c>
      <c r="L126" s="194">
        <v>4914412</v>
      </c>
      <c r="M126" s="194">
        <v>386328</v>
      </c>
      <c r="N126" s="194">
        <v>981703</v>
      </c>
      <c r="O126" s="194">
        <v>216387</v>
      </c>
      <c r="P126" s="194">
        <v>1659201</v>
      </c>
      <c r="Q126" s="194">
        <v>0</v>
      </c>
      <c r="R126" s="194">
        <v>55612</v>
      </c>
      <c r="S126" s="194">
        <v>296928</v>
      </c>
      <c r="T126" s="195">
        <v>8510571</v>
      </c>
      <c r="U126" s="194">
        <v>603610</v>
      </c>
      <c r="V126" s="194">
        <v>0</v>
      </c>
      <c r="W126" s="195">
        <v>9114180</v>
      </c>
      <c r="X126" s="194">
        <v>999000</v>
      </c>
      <c r="Y126" s="194">
        <v>13049</v>
      </c>
      <c r="Z126" s="195">
        <v>10126229</v>
      </c>
      <c r="AA126" s="194">
        <v>2968236</v>
      </c>
      <c r="AB126" s="194">
        <v>0</v>
      </c>
      <c r="AC126" s="194">
        <v>1927744</v>
      </c>
      <c r="AD126" s="194">
        <v>8353</v>
      </c>
      <c r="AE126" s="194">
        <v>1407954</v>
      </c>
      <c r="AF126" s="194">
        <v>0</v>
      </c>
      <c r="AG126" s="194">
        <v>0</v>
      </c>
      <c r="AH126" s="194">
        <v>466300</v>
      </c>
      <c r="AI126" s="194">
        <v>10355</v>
      </c>
      <c r="AJ126" s="194">
        <v>1643522</v>
      </c>
      <c r="AK126" s="194">
        <v>318238</v>
      </c>
      <c r="AL126" s="194">
        <v>1345950</v>
      </c>
      <c r="AM126" s="194">
        <v>2167376</v>
      </c>
      <c r="AN126" s="195">
        <v>12264027</v>
      </c>
      <c r="AO126" s="194">
        <v>13049</v>
      </c>
      <c r="AP126" s="195">
        <v>12277076</v>
      </c>
    </row>
    <row r="127" spans="1:42">
      <c r="A127" s="206">
        <f t="shared" si="87"/>
        <v>0</v>
      </c>
      <c r="B127" s="197" t="s">
        <v>135</v>
      </c>
      <c r="C127" s="191" t="s">
        <v>197</v>
      </c>
      <c r="D127" s="191" t="s">
        <v>135</v>
      </c>
      <c r="E127" s="191" t="s">
        <v>162</v>
      </c>
      <c r="F127" s="191" t="s">
        <v>169</v>
      </c>
      <c r="G127" s="192">
        <v>1525</v>
      </c>
      <c r="H127" s="192">
        <v>0</v>
      </c>
      <c r="I127" s="193">
        <v>41.6</v>
      </c>
      <c r="J127" s="194">
        <v>121889374</v>
      </c>
      <c r="K127" s="194">
        <v>242400</v>
      </c>
      <c r="L127" s="194">
        <v>498718</v>
      </c>
      <c r="M127" s="194">
        <v>2920</v>
      </c>
      <c r="N127" s="194">
        <v>118643</v>
      </c>
      <c r="O127" s="194">
        <v>0</v>
      </c>
      <c r="P127" s="194">
        <v>70087</v>
      </c>
      <c r="Q127" s="194">
        <v>3218</v>
      </c>
      <c r="R127" s="194">
        <v>3626</v>
      </c>
      <c r="S127" s="194">
        <v>10029</v>
      </c>
      <c r="T127" s="195">
        <v>707241</v>
      </c>
      <c r="U127" s="194">
        <v>156149</v>
      </c>
      <c r="V127" s="194">
        <v>339</v>
      </c>
      <c r="W127" s="195">
        <v>863729</v>
      </c>
      <c r="X127" s="194">
        <v>0</v>
      </c>
      <c r="Y127" s="194">
        <v>10109</v>
      </c>
      <c r="Z127" s="195">
        <v>873838</v>
      </c>
      <c r="AA127" s="194">
        <v>162547</v>
      </c>
      <c r="AB127" s="194">
        <v>0</v>
      </c>
      <c r="AC127" s="194">
        <v>12091</v>
      </c>
      <c r="AD127" s="194">
        <v>10500</v>
      </c>
      <c r="AE127" s="194">
        <v>347894</v>
      </c>
      <c r="AF127" s="194">
        <v>0</v>
      </c>
      <c r="AG127" s="194">
        <v>0</v>
      </c>
      <c r="AH127" s="194">
        <v>59519</v>
      </c>
      <c r="AI127" s="194">
        <v>5740</v>
      </c>
      <c r="AJ127" s="194">
        <v>24707</v>
      </c>
      <c r="AK127" s="194">
        <v>73098</v>
      </c>
      <c r="AL127" s="194">
        <v>84964</v>
      </c>
      <c r="AM127" s="194">
        <v>35121</v>
      </c>
      <c r="AN127" s="195">
        <v>816181</v>
      </c>
      <c r="AO127" s="194">
        <v>10109</v>
      </c>
      <c r="AP127" s="195">
        <v>826290</v>
      </c>
    </row>
    <row r="128" spans="1:42">
      <c r="A128" s="206">
        <f t="shared" si="87"/>
        <v>0</v>
      </c>
      <c r="B128" s="197" t="s">
        <v>42</v>
      </c>
      <c r="C128" s="191" t="s">
        <v>198</v>
      </c>
      <c r="D128" s="191" t="s">
        <v>42</v>
      </c>
      <c r="E128" s="191" t="s">
        <v>162</v>
      </c>
      <c r="F128" s="191" t="s">
        <v>169</v>
      </c>
      <c r="G128" s="192">
        <v>5735</v>
      </c>
      <c r="H128" s="192">
        <v>0</v>
      </c>
      <c r="I128" s="193">
        <v>61.6</v>
      </c>
      <c r="J128" s="194">
        <v>380220315</v>
      </c>
      <c r="K128" s="194">
        <v>16630</v>
      </c>
      <c r="L128" s="194">
        <v>2028837</v>
      </c>
      <c r="M128" s="194">
        <v>7478</v>
      </c>
      <c r="N128" s="194">
        <v>227412</v>
      </c>
      <c r="O128" s="194">
        <v>0</v>
      </c>
      <c r="P128" s="194">
        <v>58805</v>
      </c>
      <c r="Q128" s="194">
        <v>0</v>
      </c>
      <c r="R128" s="194">
        <v>8213</v>
      </c>
      <c r="S128" s="194">
        <v>48352</v>
      </c>
      <c r="T128" s="195">
        <v>2379097</v>
      </c>
      <c r="U128" s="194">
        <v>102571</v>
      </c>
      <c r="V128" s="194">
        <v>0</v>
      </c>
      <c r="W128" s="195">
        <v>2481668</v>
      </c>
      <c r="X128" s="194">
        <v>0</v>
      </c>
      <c r="Y128" s="194">
        <v>0</v>
      </c>
      <c r="Z128" s="195">
        <v>2481668</v>
      </c>
      <c r="AA128" s="194">
        <v>258078</v>
      </c>
      <c r="AB128" s="194">
        <v>0</v>
      </c>
      <c r="AC128" s="194">
        <v>95627</v>
      </c>
      <c r="AD128" s="194">
        <v>880</v>
      </c>
      <c r="AE128" s="194">
        <v>1346016</v>
      </c>
      <c r="AF128" s="194">
        <v>0</v>
      </c>
      <c r="AG128" s="194">
        <v>507</v>
      </c>
      <c r="AH128" s="194">
        <v>13780</v>
      </c>
      <c r="AI128" s="194">
        <v>2751</v>
      </c>
      <c r="AJ128" s="194">
        <v>0</v>
      </c>
      <c r="AK128" s="194">
        <v>469238</v>
      </c>
      <c r="AL128" s="194">
        <v>273282</v>
      </c>
      <c r="AM128" s="194">
        <v>26304</v>
      </c>
      <c r="AN128" s="195">
        <v>2486463</v>
      </c>
      <c r="AO128" s="194">
        <v>0</v>
      </c>
      <c r="AP128" s="195">
        <v>2486463</v>
      </c>
    </row>
    <row r="129" spans="1:42">
      <c r="A129" s="206">
        <f t="shared" si="87"/>
        <v>0</v>
      </c>
      <c r="B129" s="197" t="s">
        <v>43</v>
      </c>
      <c r="C129" s="191" t="s">
        <v>199</v>
      </c>
      <c r="D129" s="191" t="s">
        <v>43</v>
      </c>
      <c r="E129" s="191" t="s">
        <v>162</v>
      </c>
      <c r="F129" s="191" t="s">
        <v>169</v>
      </c>
      <c r="G129" s="192">
        <v>4530</v>
      </c>
      <c r="H129" s="192">
        <v>0</v>
      </c>
      <c r="I129" s="193">
        <v>32.4</v>
      </c>
      <c r="J129" s="194">
        <v>342159337</v>
      </c>
      <c r="K129" s="194">
        <v>9629493</v>
      </c>
      <c r="L129" s="194">
        <v>1114953</v>
      </c>
      <c r="M129" s="194">
        <v>5359</v>
      </c>
      <c r="N129" s="194">
        <v>320892</v>
      </c>
      <c r="O129" s="194">
        <v>7113</v>
      </c>
      <c r="P129" s="194">
        <v>17946</v>
      </c>
      <c r="Q129" s="194">
        <v>10561</v>
      </c>
      <c r="R129" s="194">
        <v>1493</v>
      </c>
      <c r="S129" s="194">
        <v>51078</v>
      </c>
      <c r="T129" s="195">
        <v>1529395</v>
      </c>
      <c r="U129" s="194">
        <v>494313</v>
      </c>
      <c r="V129" s="194">
        <v>430080</v>
      </c>
      <c r="W129" s="195">
        <v>2453788</v>
      </c>
      <c r="X129" s="194">
        <v>0</v>
      </c>
      <c r="Y129" s="194">
        <v>0</v>
      </c>
      <c r="Z129" s="195">
        <v>2453788</v>
      </c>
      <c r="AA129" s="194">
        <v>303513</v>
      </c>
      <c r="AB129" s="194">
        <v>0</v>
      </c>
      <c r="AC129" s="194">
        <v>264675</v>
      </c>
      <c r="AD129" s="194">
        <v>1500</v>
      </c>
      <c r="AE129" s="194">
        <v>706914</v>
      </c>
      <c r="AF129" s="194">
        <v>0</v>
      </c>
      <c r="AG129" s="194">
        <v>0</v>
      </c>
      <c r="AH129" s="194">
        <v>102292</v>
      </c>
      <c r="AI129" s="194">
        <v>3250</v>
      </c>
      <c r="AJ129" s="194">
        <v>9590660</v>
      </c>
      <c r="AK129" s="194">
        <v>33302</v>
      </c>
      <c r="AL129" s="194">
        <v>218311</v>
      </c>
      <c r="AM129" s="194">
        <v>106523</v>
      </c>
      <c r="AN129" s="195">
        <v>11330940</v>
      </c>
      <c r="AO129" s="194">
        <v>0</v>
      </c>
      <c r="AP129" s="195">
        <v>11330940</v>
      </c>
    </row>
    <row r="130" spans="1:42">
      <c r="A130" s="206">
        <f t="shared" si="87"/>
        <v>0</v>
      </c>
      <c r="B130" s="196" t="s">
        <v>44</v>
      </c>
      <c r="C130" s="191" t="s">
        <v>448</v>
      </c>
      <c r="D130" s="191" t="s">
        <v>44</v>
      </c>
      <c r="E130" s="191" t="s">
        <v>162</v>
      </c>
      <c r="F130" s="191" t="s">
        <v>449</v>
      </c>
      <c r="G130" s="192">
        <v>9392</v>
      </c>
      <c r="H130" s="192">
        <v>0</v>
      </c>
      <c r="I130" s="193">
        <v>3.2</v>
      </c>
      <c r="J130" s="194">
        <v>405901319</v>
      </c>
      <c r="K130" s="194">
        <v>4592949</v>
      </c>
      <c r="L130" s="194">
        <v>5410832</v>
      </c>
      <c r="M130" s="194">
        <v>1570539</v>
      </c>
      <c r="N130" s="194">
        <v>1912977</v>
      </c>
      <c r="O130" s="194">
        <v>149262</v>
      </c>
      <c r="P130" s="194">
        <v>2608833</v>
      </c>
      <c r="Q130" s="194">
        <v>72800</v>
      </c>
      <c r="R130" s="194">
        <v>87534</v>
      </c>
      <c r="S130" s="194">
        <v>284225</v>
      </c>
      <c r="T130" s="195">
        <v>12097002</v>
      </c>
      <c r="U130" s="194">
        <v>3125029</v>
      </c>
      <c r="V130" s="194">
        <v>926667</v>
      </c>
      <c r="W130" s="195">
        <v>16148698</v>
      </c>
      <c r="X130" s="194">
        <v>3895747</v>
      </c>
      <c r="Y130" s="194">
        <v>177500</v>
      </c>
      <c r="Z130" s="195">
        <v>20221944</v>
      </c>
      <c r="AA130" s="194">
        <v>2196120</v>
      </c>
      <c r="AB130" s="194">
        <v>0</v>
      </c>
      <c r="AC130" s="194">
        <v>3542766</v>
      </c>
      <c r="AD130" s="194">
        <v>0</v>
      </c>
      <c r="AE130" s="194">
        <v>2952294</v>
      </c>
      <c r="AF130" s="194">
        <v>0</v>
      </c>
      <c r="AG130" s="194">
        <v>1511738</v>
      </c>
      <c r="AH130" s="194">
        <v>250264</v>
      </c>
      <c r="AI130" s="194">
        <v>47313</v>
      </c>
      <c r="AJ130" s="194">
        <v>2165276</v>
      </c>
      <c r="AK130" s="194">
        <v>820340</v>
      </c>
      <c r="AL130" s="194">
        <v>2702065</v>
      </c>
      <c r="AM130" s="194">
        <v>753088</v>
      </c>
      <c r="AN130" s="195">
        <v>16941267</v>
      </c>
      <c r="AO130" s="194">
        <v>177500</v>
      </c>
      <c r="AP130" s="195">
        <v>17118767</v>
      </c>
    </row>
    <row r="131" spans="1:42">
      <c r="A131" s="206">
        <f t="shared" si="87"/>
        <v>0</v>
      </c>
      <c r="B131" s="197" t="s">
        <v>45</v>
      </c>
      <c r="C131" s="191" t="s">
        <v>200</v>
      </c>
      <c r="D131" s="191" t="s">
        <v>45</v>
      </c>
      <c r="E131" s="191" t="s">
        <v>162</v>
      </c>
      <c r="F131" s="191" t="s">
        <v>169</v>
      </c>
      <c r="G131" s="192">
        <v>8530</v>
      </c>
      <c r="H131" s="192">
        <v>0</v>
      </c>
      <c r="I131" s="193">
        <v>35.1</v>
      </c>
      <c r="J131" s="194">
        <v>726584506</v>
      </c>
      <c r="K131" s="194">
        <v>2411252</v>
      </c>
      <c r="L131" s="194">
        <v>1625483</v>
      </c>
      <c r="M131" s="194">
        <v>12511</v>
      </c>
      <c r="N131" s="194">
        <v>762972</v>
      </c>
      <c r="O131" s="194">
        <v>128804</v>
      </c>
      <c r="P131" s="194">
        <v>543841</v>
      </c>
      <c r="Q131" s="194">
        <v>4487</v>
      </c>
      <c r="R131" s="194">
        <v>19367</v>
      </c>
      <c r="S131" s="194">
        <v>79540</v>
      </c>
      <c r="T131" s="195">
        <v>3177005</v>
      </c>
      <c r="U131" s="194">
        <v>420271</v>
      </c>
      <c r="V131" s="194">
        <v>176383</v>
      </c>
      <c r="W131" s="195">
        <v>3773659</v>
      </c>
      <c r="X131" s="194">
        <v>1681252</v>
      </c>
      <c r="Y131" s="194">
        <v>182960</v>
      </c>
      <c r="Z131" s="195">
        <v>5637871</v>
      </c>
      <c r="AA131" s="194">
        <v>991779</v>
      </c>
      <c r="AB131" s="194">
        <v>0</v>
      </c>
      <c r="AC131" s="194">
        <v>386673</v>
      </c>
      <c r="AD131" s="194">
        <v>1000</v>
      </c>
      <c r="AE131" s="194">
        <v>1409899</v>
      </c>
      <c r="AF131" s="194">
        <v>0</v>
      </c>
      <c r="AG131" s="194">
        <v>0</v>
      </c>
      <c r="AH131" s="194">
        <v>257111</v>
      </c>
      <c r="AI131" s="194">
        <v>44691</v>
      </c>
      <c r="AJ131" s="194">
        <v>0</v>
      </c>
      <c r="AK131" s="194">
        <v>977037</v>
      </c>
      <c r="AL131" s="194">
        <v>458202</v>
      </c>
      <c r="AM131" s="194">
        <v>317269</v>
      </c>
      <c r="AN131" s="195">
        <v>4843661</v>
      </c>
      <c r="AO131" s="194">
        <v>182960</v>
      </c>
      <c r="AP131" s="195">
        <v>5026621</v>
      </c>
    </row>
    <row r="132" spans="1:42">
      <c r="A132" s="206">
        <f t="shared" si="87"/>
        <v>0</v>
      </c>
      <c r="B132" s="197" t="s">
        <v>46</v>
      </c>
      <c r="C132" s="191" t="s">
        <v>201</v>
      </c>
      <c r="D132" s="191" t="s">
        <v>46</v>
      </c>
      <c r="E132" s="191" t="s">
        <v>162</v>
      </c>
      <c r="F132" s="191" t="s">
        <v>169</v>
      </c>
      <c r="G132" s="192">
        <v>7679</v>
      </c>
      <c r="H132" s="192">
        <v>0</v>
      </c>
      <c r="I132" s="193">
        <v>49.8</v>
      </c>
      <c r="J132" s="194">
        <v>582264982</v>
      </c>
      <c r="K132" s="194">
        <v>5545750</v>
      </c>
      <c r="L132" s="194">
        <v>2033947</v>
      </c>
      <c r="M132" s="194">
        <v>7807</v>
      </c>
      <c r="N132" s="194">
        <v>573781</v>
      </c>
      <c r="O132" s="194">
        <v>56222</v>
      </c>
      <c r="P132" s="194">
        <v>397371</v>
      </c>
      <c r="Q132" s="194">
        <v>55653</v>
      </c>
      <c r="R132" s="194">
        <v>16096</v>
      </c>
      <c r="S132" s="194">
        <v>65271</v>
      </c>
      <c r="T132" s="195">
        <v>3206148</v>
      </c>
      <c r="U132" s="194">
        <v>371100</v>
      </c>
      <c r="V132" s="194">
        <v>66556</v>
      </c>
      <c r="W132" s="195">
        <v>3643804</v>
      </c>
      <c r="X132" s="194">
        <v>0</v>
      </c>
      <c r="Y132" s="194">
        <v>34671</v>
      </c>
      <c r="Z132" s="195">
        <v>3678475</v>
      </c>
      <c r="AA132" s="194">
        <v>466105</v>
      </c>
      <c r="AB132" s="194">
        <v>0</v>
      </c>
      <c r="AC132" s="194">
        <v>244664</v>
      </c>
      <c r="AD132" s="194">
        <v>3000</v>
      </c>
      <c r="AE132" s="194">
        <v>1182285</v>
      </c>
      <c r="AF132" s="194">
        <v>0</v>
      </c>
      <c r="AG132" s="194">
        <v>0</v>
      </c>
      <c r="AH132" s="194">
        <v>70578</v>
      </c>
      <c r="AI132" s="194">
        <v>18800</v>
      </c>
      <c r="AJ132" s="194">
        <v>422836</v>
      </c>
      <c r="AK132" s="194">
        <v>720495</v>
      </c>
      <c r="AL132" s="194">
        <v>427630</v>
      </c>
      <c r="AM132" s="194">
        <v>397871</v>
      </c>
      <c r="AN132" s="195">
        <v>3954264</v>
      </c>
      <c r="AO132" s="194">
        <v>34671</v>
      </c>
      <c r="AP132" s="195">
        <v>3988935</v>
      </c>
    </row>
    <row r="133" spans="1:42">
      <c r="A133" s="206">
        <f t="shared" si="87"/>
        <v>0</v>
      </c>
      <c r="B133" s="199" t="s">
        <v>47</v>
      </c>
      <c r="C133" s="191" t="s">
        <v>202</v>
      </c>
      <c r="D133" s="191" t="s">
        <v>47</v>
      </c>
      <c r="E133" s="191" t="s">
        <v>162</v>
      </c>
      <c r="F133" s="191" t="s">
        <v>173</v>
      </c>
      <c r="G133" s="193">
        <v>592</v>
      </c>
      <c r="H133" s="193">
        <v>0</v>
      </c>
      <c r="I133" s="193">
        <v>0.8</v>
      </c>
      <c r="J133" s="194">
        <v>43080391</v>
      </c>
      <c r="K133" s="198">
        <v>0</v>
      </c>
      <c r="L133" s="194">
        <v>146687</v>
      </c>
      <c r="M133" s="194">
        <v>155</v>
      </c>
      <c r="N133" s="194">
        <v>55787</v>
      </c>
      <c r="O133" s="194">
        <v>5497</v>
      </c>
      <c r="P133" s="194">
        <v>88840</v>
      </c>
      <c r="Q133" s="194">
        <v>0</v>
      </c>
      <c r="R133" s="194">
        <v>18818</v>
      </c>
      <c r="S133" s="194">
        <v>41550</v>
      </c>
      <c r="T133" s="195">
        <v>357334</v>
      </c>
      <c r="U133" s="194">
        <v>59184</v>
      </c>
      <c r="V133" s="194">
        <v>312265</v>
      </c>
      <c r="W133" s="195">
        <v>728782</v>
      </c>
      <c r="X133" s="194">
        <v>0</v>
      </c>
      <c r="Y133" s="194">
        <v>30000</v>
      </c>
      <c r="Z133" s="195">
        <v>758782</v>
      </c>
      <c r="AA133" s="194">
        <v>120041</v>
      </c>
      <c r="AB133" s="194">
        <v>0</v>
      </c>
      <c r="AC133" s="194">
        <v>386231</v>
      </c>
      <c r="AD133" s="194">
        <v>0</v>
      </c>
      <c r="AE133" s="194">
        <v>93972</v>
      </c>
      <c r="AF133" s="194">
        <v>0</v>
      </c>
      <c r="AG133" s="194">
        <v>276</v>
      </c>
      <c r="AH133" s="194">
        <v>13228</v>
      </c>
      <c r="AI133" s="194">
        <v>4875</v>
      </c>
      <c r="AJ133" s="194">
        <v>128842</v>
      </c>
      <c r="AK133" s="194">
        <v>1157</v>
      </c>
      <c r="AL133" s="194">
        <v>18157</v>
      </c>
      <c r="AM133" s="194">
        <v>0</v>
      </c>
      <c r="AN133" s="195">
        <v>766779</v>
      </c>
      <c r="AO133" s="194">
        <v>30000</v>
      </c>
      <c r="AP133" s="195">
        <v>796779</v>
      </c>
    </row>
    <row r="134" spans="1:42">
      <c r="A134" s="206">
        <f t="shared" si="87"/>
        <v>0</v>
      </c>
      <c r="B134" s="197" t="s">
        <v>48</v>
      </c>
      <c r="C134" s="191" t="s">
        <v>203</v>
      </c>
      <c r="D134" s="191" t="s">
        <v>48</v>
      </c>
      <c r="E134" s="191" t="s">
        <v>162</v>
      </c>
      <c r="F134" s="191" t="s">
        <v>169</v>
      </c>
      <c r="G134" s="192">
        <v>12794</v>
      </c>
      <c r="H134" s="192">
        <v>0</v>
      </c>
      <c r="I134" s="193">
        <v>61.9</v>
      </c>
      <c r="J134" s="194">
        <v>1128496869</v>
      </c>
      <c r="K134" s="194">
        <v>16469915</v>
      </c>
      <c r="L134" s="194">
        <v>5536364</v>
      </c>
      <c r="M134" s="194">
        <v>233405</v>
      </c>
      <c r="N134" s="194">
        <v>1026675</v>
      </c>
      <c r="O134" s="194">
        <v>75588</v>
      </c>
      <c r="P134" s="194">
        <v>793320</v>
      </c>
      <c r="Q134" s="194">
        <v>10728</v>
      </c>
      <c r="R134" s="194">
        <v>127923</v>
      </c>
      <c r="S134" s="194">
        <v>755214</v>
      </c>
      <c r="T134" s="195">
        <v>8559216</v>
      </c>
      <c r="U134" s="194">
        <v>577393</v>
      </c>
      <c r="V134" s="194">
        <v>249773</v>
      </c>
      <c r="W134" s="195">
        <v>9386382</v>
      </c>
      <c r="X134" s="194">
        <v>1735863</v>
      </c>
      <c r="Y134" s="194">
        <v>3722343</v>
      </c>
      <c r="Z134" s="195">
        <v>14844587</v>
      </c>
      <c r="AA134" s="194">
        <v>1527507</v>
      </c>
      <c r="AB134" s="194">
        <v>0</v>
      </c>
      <c r="AC134" s="194">
        <v>1607356</v>
      </c>
      <c r="AD134" s="194">
        <v>2266</v>
      </c>
      <c r="AE134" s="194">
        <v>1870587</v>
      </c>
      <c r="AF134" s="194">
        <v>235212</v>
      </c>
      <c r="AG134" s="194">
        <v>4000</v>
      </c>
      <c r="AH134" s="194">
        <v>499089</v>
      </c>
      <c r="AI134" s="194">
        <v>21488</v>
      </c>
      <c r="AJ134" s="194">
        <v>1004572</v>
      </c>
      <c r="AK134" s="194">
        <v>438657</v>
      </c>
      <c r="AL134" s="194">
        <v>969406</v>
      </c>
      <c r="AM134" s="194">
        <v>1416184</v>
      </c>
      <c r="AN134" s="195">
        <v>9596324</v>
      </c>
      <c r="AO134" s="194">
        <v>3722343</v>
      </c>
      <c r="AP134" s="195">
        <v>13318667</v>
      </c>
    </row>
    <row r="135" spans="1:42">
      <c r="A135" s="206">
        <f t="shared" si="87"/>
        <v>0</v>
      </c>
      <c r="B135" s="199" t="s">
        <v>49</v>
      </c>
      <c r="C135" s="191" t="s">
        <v>204</v>
      </c>
      <c r="D135" s="191" t="s">
        <v>163</v>
      </c>
      <c r="E135" s="191" t="s">
        <v>162</v>
      </c>
      <c r="F135" s="191" t="s">
        <v>173</v>
      </c>
      <c r="G135" s="192">
        <v>1473</v>
      </c>
      <c r="H135" s="192">
        <v>0</v>
      </c>
      <c r="I135" s="193">
        <v>0.7</v>
      </c>
      <c r="J135" s="194">
        <v>118313321</v>
      </c>
      <c r="K135" s="194">
        <v>2136558</v>
      </c>
      <c r="L135" s="194">
        <v>414550</v>
      </c>
      <c r="M135" s="194">
        <v>13580</v>
      </c>
      <c r="N135" s="194">
        <v>149389</v>
      </c>
      <c r="O135" s="194">
        <v>3748</v>
      </c>
      <c r="P135" s="194">
        <v>860838</v>
      </c>
      <c r="Q135" s="194">
        <v>185879</v>
      </c>
      <c r="R135" s="194">
        <v>12280</v>
      </c>
      <c r="S135" s="194">
        <v>31090</v>
      </c>
      <c r="T135" s="195">
        <v>1671354</v>
      </c>
      <c r="U135" s="194">
        <v>550774</v>
      </c>
      <c r="V135" s="194">
        <v>36741</v>
      </c>
      <c r="W135" s="195">
        <v>2258869</v>
      </c>
      <c r="X135" s="194">
        <v>0</v>
      </c>
      <c r="Y135" s="194">
        <v>11933</v>
      </c>
      <c r="Z135" s="195">
        <v>2270802</v>
      </c>
      <c r="AA135" s="194">
        <v>151234</v>
      </c>
      <c r="AB135" s="194">
        <v>0</v>
      </c>
      <c r="AC135" s="194">
        <v>82815</v>
      </c>
      <c r="AD135" s="194">
        <v>1200</v>
      </c>
      <c r="AE135" s="194">
        <v>1069814</v>
      </c>
      <c r="AF135" s="194">
        <v>0</v>
      </c>
      <c r="AG135" s="194">
        <v>11029</v>
      </c>
      <c r="AH135" s="194">
        <v>255233</v>
      </c>
      <c r="AI135" s="194">
        <v>1462</v>
      </c>
      <c r="AJ135" s="194">
        <v>126995</v>
      </c>
      <c r="AK135" s="194">
        <v>583447</v>
      </c>
      <c r="AL135" s="194">
        <v>173820</v>
      </c>
      <c r="AM135" s="194">
        <v>165452</v>
      </c>
      <c r="AN135" s="195">
        <v>2622501</v>
      </c>
      <c r="AO135" s="194">
        <v>11933</v>
      </c>
      <c r="AP135" s="195">
        <v>2634434</v>
      </c>
    </row>
    <row r="136" spans="1:42">
      <c r="A136" s="206">
        <f t="shared" si="87"/>
        <v>0</v>
      </c>
      <c r="B136" s="197" t="s">
        <v>50</v>
      </c>
      <c r="C136" s="191" t="s">
        <v>205</v>
      </c>
      <c r="D136" s="191" t="s">
        <v>50</v>
      </c>
      <c r="E136" s="191" t="s">
        <v>162</v>
      </c>
      <c r="F136" s="191" t="s">
        <v>169</v>
      </c>
      <c r="G136" s="192">
        <v>2903</v>
      </c>
      <c r="H136" s="192">
        <v>0</v>
      </c>
      <c r="I136" s="193">
        <v>57.9</v>
      </c>
      <c r="J136" s="194">
        <v>258190053</v>
      </c>
      <c r="K136" s="198">
        <v>0</v>
      </c>
      <c r="L136" s="194" t="s">
        <v>456</v>
      </c>
      <c r="M136" s="194" t="s">
        <v>456</v>
      </c>
      <c r="N136" s="194" t="s">
        <v>456</v>
      </c>
      <c r="O136" s="194" t="s">
        <v>456</v>
      </c>
      <c r="P136" s="194" t="s">
        <v>456</v>
      </c>
      <c r="Q136" s="194" t="s">
        <v>456</v>
      </c>
      <c r="R136" s="194" t="s">
        <v>456</v>
      </c>
      <c r="S136" s="194" t="s">
        <v>456</v>
      </c>
      <c r="T136" s="195" t="s">
        <v>456</v>
      </c>
      <c r="U136" s="194" t="s">
        <v>456</v>
      </c>
      <c r="V136" s="194" t="s">
        <v>456</v>
      </c>
      <c r="W136" s="195" t="s">
        <v>456</v>
      </c>
      <c r="X136" s="194" t="s">
        <v>456</v>
      </c>
      <c r="Y136" s="194" t="s">
        <v>456</v>
      </c>
      <c r="Z136" s="195" t="s">
        <v>456</v>
      </c>
      <c r="AA136" s="194" t="s">
        <v>456</v>
      </c>
      <c r="AB136" s="194" t="s">
        <v>456</v>
      </c>
      <c r="AC136" s="194" t="s">
        <v>456</v>
      </c>
      <c r="AD136" s="194" t="s">
        <v>456</v>
      </c>
      <c r="AE136" s="194" t="s">
        <v>456</v>
      </c>
      <c r="AF136" s="194" t="s">
        <v>456</v>
      </c>
      <c r="AG136" s="194" t="s">
        <v>456</v>
      </c>
      <c r="AH136" s="194" t="s">
        <v>456</v>
      </c>
      <c r="AI136" s="194" t="s">
        <v>456</v>
      </c>
      <c r="AJ136" s="194" t="s">
        <v>456</v>
      </c>
      <c r="AK136" s="194" t="s">
        <v>456</v>
      </c>
      <c r="AL136" s="194" t="s">
        <v>456</v>
      </c>
      <c r="AM136" s="194" t="s">
        <v>456</v>
      </c>
      <c r="AN136" s="195" t="s">
        <v>456</v>
      </c>
      <c r="AO136" s="194" t="s">
        <v>456</v>
      </c>
      <c r="AP136" s="195" t="s">
        <v>456</v>
      </c>
    </row>
    <row r="137" spans="1:42">
      <c r="A137" s="206">
        <f t="shared" si="87"/>
        <v>0</v>
      </c>
      <c r="B137" s="204" t="s">
        <v>51</v>
      </c>
      <c r="C137" s="191" t="s">
        <v>450</v>
      </c>
      <c r="D137" s="191" t="s">
        <v>51</v>
      </c>
      <c r="E137" s="191" t="s">
        <v>162</v>
      </c>
      <c r="F137" s="191" t="s">
        <v>169</v>
      </c>
      <c r="G137" s="192">
        <v>50129</v>
      </c>
      <c r="H137" s="192">
        <v>0</v>
      </c>
      <c r="I137" s="193">
        <v>10.4</v>
      </c>
      <c r="J137" s="194">
        <v>1905426906</v>
      </c>
      <c r="K137" s="194">
        <v>76568550</v>
      </c>
      <c r="L137" s="194">
        <v>18323507</v>
      </c>
      <c r="M137" s="194">
        <v>1898020</v>
      </c>
      <c r="N137" s="194">
        <v>14069098</v>
      </c>
      <c r="O137" s="194">
        <v>539137</v>
      </c>
      <c r="P137" s="194">
        <v>19245649</v>
      </c>
      <c r="Q137" s="194">
        <v>429573</v>
      </c>
      <c r="R137" s="194">
        <v>3263642</v>
      </c>
      <c r="S137" s="194">
        <v>4245666</v>
      </c>
      <c r="T137" s="195">
        <v>62014292</v>
      </c>
      <c r="U137" s="194">
        <v>16750224</v>
      </c>
      <c r="V137" s="194">
        <v>9719503</v>
      </c>
      <c r="W137" s="195">
        <v>88484019</v>
      </c>
      <c r="X137" s="194">
        <v>1225000</v>
      </c>
      <c r="Y137" s="194">
        <v>3672867</v>
      </c>
      <c r="Z137" s="195">
        <v>93381886</v>
      </c>
      <c r="AA137" s="194">
        <v>8623752</v>
      </c>
      <c r="AB137" s="194">
        <v>0</v>
      </c>
      <c r="AC137" s="194">
        <v>22468206</v>
      </c>
      <c r="AD137" s="194">
        <v>111111</v>
      </c>
      <c r="AE137" s="194">
        <v>9613486</v>
      </c>
      <c r="AF137" s="194">
        <v>0</v>
      </c>
      <c r="AG137" s="194">
        <v>3317796</v>
      </c>
      <c r="AH137" s="194">
        <v>2846127</v>
      </c>
      <c r="AI137" s="194">
        <v>1985776</v>
      </c>
      <c r="AJ137" s="194">
        <v>7644325</v>
      </c>
      <c r="AK137" s="194">
        <v>3999857</v>
      </c>
      <c r="AL137" s="194">
        <v>18675799</v>
      </c>
      <c r="AM137" s="194">
        <v>7282120</v>
      </c>
      <c r="AN137" s="195">
        <v>86568355</v>
      </c>
      <c r="AO137" s="194">
        <v>3672867</v>
      </c>
      <c r="AP137" s="195">
        <v>90241222</v>
      </c>
    </row>
    <row r="138" spans="1:42">
      <c r="A138" s="206">
        <f t="shared" si="87"/>
        <v>0</v>
      </c>
      <c r="B138" s="190" t="s">
        <v>52</v>
      </c>
      <c r="C138" s="191" t="s">
        <v>451</v>
      </c>
      <c r="D138" s="191" t="s">
        <v>164</v>
      </c>
      <c r="E138" s="191" t="s">
        <v>165</v>
      </c>
      <c r="F138" s="191" t="s">
        <v>169</v>
      </c>
      <c r="G138" s="192">
        <v>219607</v>
      </c>
      <c r="H138" s="192">
        <v>0</v>
      </c>
      <c r="I138" s="193">
        <v>810</v>
      </c>
      <c r="J138" s="194">
        <v>21886916706</v>
      </c>
      <c r="K138" s="194">
        <v>79869000</v>
      </c>
      <c r="L138" s="194">
        <v>46220413</v>
      </c>
      <c r="M138" s="194">
        <v>3371156</v>
      </c>
      <c r="N138" s="194">
        <v>96552344</v>
      </c>
      <c r="O138" s="194">
        <v>2632032</v>
      </c>
      <c r="P138" s="194">
        <v>46380225</v>
      </c>
      <c r="Q138" s="194">
        <v>5656583</v>
      </c>
      <c r="R138" s="194">
        <v>3734803</v>
      </c>
      <c r="S138" s="194">
        <v>3523537</v>
      </c>
      <c r="T138" s="195">
        <v>208071093</v>
      </c>
      <c r="U138" s="194">
        <v>22285279</v>
      </c>
      <c r="V138" s="194">
        <v>28159389</v>
      </c>
      <c r="W138" s="195">
        <v>258515761</v>
      </c>
      <c r="X138" s="194">
        <v>28974000</v>
      </c>
      <c r="Y138" s="194">
        <v>21023924</v>
      </c>
      <c r="Z138" s="195">
        <v>308513685</v>
      </c>
      <c r="AA138" s="194">
        <v>95283313</v>
      </c>
      <c r="AB138" s="194">
        <v>17730776</v>
      </c>
      <c r="AC138" s="194">
        <v>20740882</v>
      </c>
      <c r="AD138" s="194">
        <v>32082224</v>
      </c>
      <c r="AE138" s="194">
        <v>16044646</v>
      </c>
      <c r="AF138" s="194">
        <v>47228329</v>
      </c>
      <c r="AG138" s="194">
        <v>783671</v>
      </c>
      <c r="AH138" s="194">
        <v>1758310</v>
      </c>
      <c r="AI138" s="194">
        <v>3568010</v>
      </c>
      <c r="AJ138" s="194">
        <v>0</v>
      </c>
      <c r="AK138" s="194">
        <v>7305998</v>
      </c>
      <c r="AL138" s="194">
        <v>41820436</v>
      </c>
      <c r="AM138" s="194">
        <v>4894027</v>
      </c>
      <c r="AN138" s="195">
        <v>289240623</v>
      </c>
      <c r="AO138" s="194">
        <v>21023925</v>
      </c>
      <c r="AP138" s="195">
        <v>310264548</v>
      </c>
    </row>
    <row r="139" spans="1:42">
      <c r="A139" s="206">
        <f t="shared" si="87"/>
        <v>0</v>
      </c>
      <c r="B139" s="203" t="s">
        <v>53</v>
      </c>
      <c r="C139" s="191" t="s">
        <v>419</v>
      </c>
      <c r="D139" s="191" t="s">
        <v>53</v>
      </c>
      <c r="E139" s="191" t="s">
        <v>165</v>
      </c>
      <c r="F139" s="191" t="s">
        <v>173</v>
      </c>
      <c r="G139" s="192">
        <v>5409</v>
      </c>
      <c r="H139" s="192">
        <v>0</v>
      </c>
      <c r="I139" s="193">
        <v>1.6</v>
      </c>
      <c r="J139" s="194">
        <v>334011245</v>
      </c>
      <c r="K139" s="194">
        <v>952705</v>
      </c>
      <c r="L139" s="194">
        <v>1202165</v>
      </c>
      <c r="M139" s="194">
        <v>3842</v>
      </c>
      <c r="N139" s="194">
        <v>880430</v>
      </c>
      <c r="O139" s="194">
        <v>54040</v>
      </c>
      <c r="P139" s="194">
        <v>912429</v>
      </c>
      <c r="Q139" s="194">
        <v>346834</v>
      </c>
      <c r="R139" s="194">
        <v>59783</v>
      </c>
      <c r="S139" s="194">
        <v>131346</v>
      </c>
      <c r="T139" s="195">
        <v>3590869</v>
      </c>
      <c r="U139" s="194">
        <v>343619</v>
      </c>
      <c r="V139" s="194">
        <v>1040020</v>
      </c>
      <c r="W139" s="195">
        <v>4974508</v>
      </c>
      <c r="X139" s="194">
        <v>0</v>
      </c>
      <c r="Y139" s="194">
        <v>0</v>
      </c>
      <c r="Z139" s="195">
        <v>4974508</v>
      </c>
      <c r="AA139" s="194">
        <v>568371</v>
      </c>
      <c r="AB139" s="194">
        <v>0</v>
      </c>
      <c r="AC139" s="194">
        <v>774544</v>
      </c>
      <c r="AD139" s="194">
        <v>5883</v>
      </c>
      <c r="AE139" s="194">
        <v>456986</v>
      </c>
      <c r="AF139" s="194">
        <v>988548</v>
      </c>
      <c r="AG139" s="194">
        <v>3400</v>
      </c>
      <c r="AH139" s="194">
        <v>322768</v>
      </c>
      <c r="AI139" s="194">
        <v>17000</v>
      </c>
      <c r="AJ139" s="194">
        <v>499553</v>
      </c>
      <c r="AK139" s="194">
        <v>154746</v>
      </c>
      <c r="AL139" s="194">
        <v>628864</v>
      </c>
      <c r="AM139" s="194">
        <v>354896</v>
      </c>
      <c r="AN139" s="195">
        <v>4775559</v>
      </c>
      <c r="AO139" s="194">
        <v>0</v>
      </c>
      <c r="AP139" s="195">
        <v>4775559</v>
      </c>
    </row>
    <row r="140" spans="1:42">
      <c r="A140" s="206">
        <f t="shared" si="87"/>
        <v>0</v>
      </c>
      <c r="B140" s="197" t="s">
        <v>54</v>
      </c>
      <c r="C140" s="191" t="s">
        <v>206</v>
      </c>
      <c r="D140" s="191" t="s">
        <v>54</v>
      </c>
      <c r="E140" s="191" t="s">
        <v>165</v>
      </c>
      <c r="F140" s="191" t="s">
        <v>169</v>
      </c>
      <c r="G140" s="192">
        <v>9776</v>
      </c>
      <c r="H140" s="192">
        <v>0</v>
      </c>
      <c r="I140" s="193">
        <v>29.6</v>
      </c>
      <c r="J140" s="194">
        <v>952484335</v>
      </c>
      <c r="K140" s="194">
        <v>3970500</v>
      </c>
      <c r="L140" s="194">
        <v>1176284</v>
      </c>
      <c r="M140" s="194">
        <v>7700</v>
      </c>
      <c r="N140" s="194">
        <v>2235176</v>
      </c>
      <c r="O140" s="194">
        <v>70551</v>
      </c>
      <c r="P140" s="194">
        <v>686364</v>
      </c>
      <c r="Q140" s="194">
        <v>26000</v>
      </c>
      <c r="R140" s="194">
        <v>30808</v>
      </c>
      <c r="S140" s="194">
        <v>225501</v>
      </c>
      <c r="T140" s="195">
        <v>4458384</v>
      </c>
      <c r="U140" s="194">
        <v>493998</v>
      </c>
      <c r="V140" s="194">
        <v>0</v>
      </c>
      <c r="W140" s="195">
        <v>4952382</v>
      </c>
      <c r="X140" s="194">
        <v>0</v>
      </c>
      <c r="Y140" s="194">
        <v>0</v>
      </c>
      <c r="Z140" s="195">
        <v>4952382</v>
      </c>
      <c r="AA140" s="194">
        <v>853477</v>
      </c>
      <c r="AB140" s="194">
        <v>0</v>
      </c>
      <c r="AC140" s="194">
        <v>394575</v>
      </c>
      <c r="AD140" s="194">
        <v>3213</v>
      </c>
      <c r="AE140" s="194">
        <v>1478818</v>
      </c>
      <c r="AF140" s="194">
        <v>0</v>
      </c>
      <c r="AG140" s="194">
        <v>0</v>
      </c>
      <c r="AH140" s="194">
        <v>479905</v>
      </c>
      <c r="AI140" s="194">
        <v>17226</v>
      </c>
      <c r="AJ140" s="194">
        <v>1136490</v>
      </c>
      <c r="AK140" s="194">
        <v>1279</v>
      </c>
      <c r="AL140" s="194">
        <v>550536</v>
      </c>
      <c r="AM140" s="194">
        <v>507569</v>
      </c>
      <c r="AN140" s="195">
        <v>5423088</v>
      </c>
      <c r="AO140" s="194">
        <v>0</v>
      </c>
      <c r="AP140" s="195">
        <v>5423088</v>
      </c>
    </row>
    <row r="141" spans="1:42">
      <c r="A141" s="206">
        <f t="shared" si="87"/>
        <v>0</v>
      </c>
      <c r="B141" s="197" t="s">
        <v>55</v>
      </c>
      <c r="C141" s="191" t="s">
        <v>207</v>
      </c>
      <c r="D141" s="191" t="s">
        <v>55</v>
      </c>
      <c r="E141" s="191" t="s">
        <v>165</v>
      </c>
      <c r="F141" s="191" t="s">
        <v>169</v>
      </c>
      <c r="G141" s="192">
        <v>4133</v>
      </c>
      <c r="H141" s="192">
        <v>0</v>
      </c>
      <c r="I141" s="193">
        <v>32.799999999999997</v>
      </c>
      <c r="J141" s="194">
        <v>441650710</v>
      </c>
      <c r="K141" s="194">
        <v>1853600</v>
      </c>
      <c r="L141" s="194">
        <v>138032</v>
      </c>
      <c r="M141" s="194">
        <v>2472</v>
      </c>
      <c r="N141" s="194">
        <v>1130663</v>
      </c>
      <c r="O141" s="194">
        <v>23129</v>
      </c>
      <c r="P141" s="194">
        <v>153397</v>
      </c>
      <c r="Q141" s="194">
        <v>360</v>
      </c>
      <c r="R141" s="194">
        <v>9535</v>
      </c>
      <c r="S141" s="194">
        <v>63034</v>
      </c>
      <c r="T141" s="195">
        <v>1520622</v>
      </c>
      <c r="U141" s="194">
        <v>299256</v>
      </c>
      <c r="V141" s="194">
        <v>0</v>
      </c>
      <c r="W141" s="195">
        <v>1819878</v>
      </c>
      <c r="X141" s="194">
        <v>0</v>
      </c>
      <c r="Y141" s="194">
        <v>0</v>
      </c>
      <c r="Z141" s="195">
        <v>1819878</v>
      </c>
      <c r="AA141" s="194">
        <v>502504</v>
      </c>
      <c r="AB141" s="194">
        <v>0</v>
      </c>
      <c r="AC141" s="194">
        <v>88596</v>
      </c>
      <c r="AD141" s="194">
        <v>1031</v>
      </c>
      <c r="AE141" s="194">
        <v>637956</v>
      </c>
      <c r="AF141" s="194">
        <v>0</v>
      </c>
      <c r="AG141" s="194">
        <v>0</v>
      </c>
      <c r="AH141" s="194">
        <v>66642</v>
      </c>
      <c r="AI141" s="194">
        <v>10155</v>
      </c>
      <c r="AJ141" s="194">
        <v>266966</v>
      </c>
      <c r="AK141" s="194">
        <v>12846</v>
      </c>
      <c r="AL141" s="194">
        <v>179598</v>
      </c>
      <c r="AM141" s="194">
        <v>147919</v>
      </c>
      <c r="AN141" s="195">
        <v>1914213</v>
      </c>
      <c r="AO141" s="194">
        <v>0</v>
      </c>
      <c r="AP141" s="195">
        <v>1914213</v>
      </c>
    </row>
    <row r="142" spans="1:42">
      <c r="A142" s="206">
        <f t="shared" si="87"/>
        <v>0</v>
      </c>
      <c r="B142" s="197" t="s">
        <v>56</v>
      </c>
      <c r="C142" s="191" t="s">
        <v>208</v>
      </c>
      <c r="D142" s="191" t="s">
        <v>56</v>
      </c>
      <c r="E142" s="191" t="s">
        <v>165</v>
      </c>
      <c r="F142" s="191" t="s">
        <v>169</v>
      </c>
      <c r="G142" s="192">
        <v>36705</v>
      </c>
      <c r="H142" s="192">
        <v>0</v>
      </c>
      <c r="I142" s="193">
        <v>48.2</v>
      </c>
      <c r="J142" s="194">
        <v>3896606465</v>
      </c>
      <c r="K142" s="194">
        <v>12057491</v>
      </c>
      <c r="L142" s="194">
        <v>3014340</v>
      </c>
      <c r="M142" s="194">
        <v>178159</v>
      </c>
      <c r="N142" s="194">
        <v>9712419</v>
      </c>
      <c r="O142" s="194">
        <v>0</v>
      </c>
      <c r="P142" s="194">
        <v>2550050</v>
      </c>
      <c r="Q142" s="194">
        <v>1297210</v>
      </c>
      <c r="R142" s="194">
        <v>780977</v>
      </c>
      <c r="S142" s="194">
        <v>897141</v>
      </c>
      <c r="T142" s="195">
        <v>18430295</v>
      </c>
      <c r="U142" s="194">
        <v>2259487</v>
      </c>
      <c r="V142" s="194">
        <v>412705</v>
      </c>
      <c r="W142" s="195">
        <v>21102486</v>
      </c>
      <c r="X142" s="194">
        <v>41000</v>
      </c>
      <c r="Y142" s="194">
        <v>3820295</v>
      </c>
      <c r="Z142" s="195">
        <v>24963781</v>
      </c>
      <c r="AA142" s="194">
        <v>3805643</v>
      </c>
      <c r="AB142" s="194">
        <v>0</v>
      </c>
      <c r="AC142" s="194">
        <v>3923680</v>
      </c>
      <c r="AD142" s="194">
        <v>21300</v>
      </c>
      <c r="AE142" s="194">
        <v>4180749</v>
      </c>
      <c r="AF142" s="194">
        <v>319770</v>
      </c>
      <c r="AG142" s="194">
        <v>500</v>
      </c>
      <c r="AH142" s="194">
        <v>3536309</v>
      </c>
      <c r="AI142" s="194">
        <v>406803</v>
      </c>
      <c r="AJ142" s="194">
        <v>23361</v>
      </c>
      <c r="AK142" s="194">
        <v>2367952</v>
      </c>
      <c r="AL142" s="194">
        <v>3279495</v>
      </c>
      <c r="AM142" s="194">
        <v>1046495</v>
      </c>
      <c r="AN142" s="195">
        <v>22912056</v>
      </c>
      <c r="AO142" s="194">
        <v>3820295</v>
      </c>
      <c r="AP142" s="195">
        <v>26732351</v>
      </c>
    </row>
    <row r="143" spans="1:42">
      <c r="A143" s="206">
        <f t="shared" si="87"/>
        <v>0</v>
      </c>
      <c r="B143" s="197" t="s">
        <v>57</v>
      </c>
      <c r="C143" s="191" t="s">
        <v>209</v>
      </c>
      <c r="D143" s="191" t="s">
        <v>57</v>
      </c>
      <c r="E143" s="191" t="s">
        <v>165</v>
      </c>
      <c r="F143" s="191" t="s">
        <v>169</v>
      </c>
      <c r="G143" s="192">
        <v>6531</v>
      </c>
      <c r="H143" s="192">
        <v>0</v>
      </c>
      <c r="I143" s="193">
        <v>56.8</v>
      </c>
      <c r="J143" s="194">
        <v>549529510</v>
      </c>
      <c r="K143" s="198">
        <v>0</v>
      </c>
      <c r="L143" s="194">
        <v>1608003</v>
      </c>
      <c r="M143" s="194">
        <v>318571</v>
      </c>
      <c r="N143" s="194">
        <v>702444</v>
      </c>
      <c r="O143" s="194">
        <v>45968</v>
      </c>
      <c r="P143" s="194">
        <v>525553</v>
      </c>
      <c r="Q143" s="194">
        <v>0</v>
      </c>
      <c r="R143" s="194">
        <v>13728</v>
      </c>
      <c r="S143" s="194">
        <v>56229</v>
      </c>
      <c r="T143" s="195">
        <v>3270496</v>
      </c>
      <c r="U143" s="194">
        <v>1439047</v>
      </c>
      <c r="V143" s="194">
        <v>0</v>
      </c>
      <c r="W143" s="195">
        <v>4709543</v>
      </c>
      <c r="X143" s="194">
        <v>0</v>
      </c>
      <c r="Y143" s="194">
        <v>0</v>
      </c>
      <c r="Z143" s="195">
        <v>4709543</v>
      </c>
      <c r="AA143" s="194">
        <v>557591</v>
      </c>
      <c r="AB143" s="194">
        <v>0</v>
      </c>
      <c r="AC143" s="194">
        <v>513849</v>
      </c>
      <c r="AD143" s="194">
        <v>348873</v>
      </c>
      <c r="AE143" s="194">
        <v>2049043</v>
      </c>
      <c r="AF143" s="194">
        <v>0</v>
      </c>
      <c r="AG143" s="194">
        <v>4500</v>
      </c>
      <c r="AH143" s="194">
        <v>94798</v>
      </c>
      <c r="AI143" s="194">
        <v>72269</v>
      </c>
      <c r="AJ143" s="194">
        <v>25376</v>
      </c>
      <c r="AK143" s="194">
        <v>230817</v>
      </c>
      <c r="AL143" s="194">
        <v>437423</v>
      </c>
      <c r="AM143" s="194">
        <v>0</v>
      </c>
      <c r="AN143" s="195">
        <v>4334538</v>
      </c>
      <c r="AO143" s="194">
        <v>0</v>
      </c>
      <c r="AP143" s="195">
        <v>4334538</v>
      </c>
    </row>
    <row r="144" spans="1:42">
      <c r="A144" s="206">
        <f t="shared" si="87"/>
        <v>0</v>
      </c>
      <c r="B144" s="199" t="s">
        <v>58</v>
      </c>
      <c r="C144" s="191" t="s">
        <v>210</v>
      </c>
      <c r="D144" s="191" t="s">
        <v>58</v>
      </c>
      <c r="E144" s="191" t="s">
        <v>165</v>
      </c>
      <c r="F144" s="191" t="s">
        <v>173</v>
      </c>
      <c r="G144" s="192">
        <v>2559</v>
      </c>
      <c r="H144" s="192">
        <v>0</v>
      </c>
      <c r="I144" s="193">
        <v>1.1000000000000001</v>
      </c>
      <c r="J144" s="194">
        <v>240958385</v>
      </c>
      <c r="K144" s="194">
        <v>5990000</v>
      </c>
      <c r="L144" s="194">
        <v>1433372</v>
      </c>
      <c r="M144" s="194">
        <v>467441</v>
      </c>
      <c r="N144" s="194">
        <v>658638</v>
      </c>
      <c r="O144" s="194">
        <v>0</v>
      </c>
      <c r="P144" s="194">
        <v>785843</v>
      </c>
      <c r="Q144" s="194">
        <v>261021</v>
      </c>
      <c r="R144" s="194">
        <v>22943</v>
      </c>
      <c r="S144" s="194">
        <v>15085</v>
      </c>
      <c r="T144" s="195">
        <v>3644343</v>
      </c>
      <c r="U144" s="194">
        <v>227662</v>
      </c>
      <c r="V144" s="194">
        <v>915691</v>
      </c>
      <c r="W144" s="195">
        <v>4787696</v>
      </c>
      <c r="X144" s="194">
        <v>0</v>
      </c>
      <c r="Y144" s="194">
        <v>488546</v>
      </c>
      <c r="Z144" s="195">
        <v>5276242</v>
      </c>
      <c r="AA144" s="194">
        <v>354145</v>
      </c>
      <c r="AB144" s="194">
        <v>0</v>
      </c>
      <c r="AC144" s="194">
        <v>672066</v>
      </c>
      <c r="AD144" s="194">
        <v>0</v>
      </c>
      <c r="AE144" s="194">
        <v>813269</v>
      </c>
      <c r="AF144" s="194">
        <v>466450</v>
      </c>
      <c r="AG144" s="194">
        <v>439150</v>
      </c>
      <c r="AH144" s="194">
        <v>60922</v>
      </c>
      <c r="AI144" s="194">
        <v>7232</v>
      </c>
      <c r="AJ144" s="194">
        <v>292752</v>
      </c>
      <c r="AK144" s="194">
        <v>422386</v>
      </c>
      <c r="AL144" s="194">
        <v>423314</v>
      </c>
      <c r="AM144" s="194">
        <v>459934</v>
      </c>
      <c r="AN144" s="195">
        <v>4411620</v>
      </c>
      <c r="AO144" s="194">
        <v>488546</v>
      </c>
      <c r="AP144" s="195">
        <v>4900166</v>
      </c>
    </row>
    <row r="145" spans="1:42">
      <c r="A145" s="206">
        <f t="shared" si="87"/>
        <v>0</v>
      </c>
      <c r="B145" s="197" t="s">
        <v>59</v>
      </c>
      <c r="C145" s="191" t="s">
        <v>211</v>
      </c>
      <c r="D145" s="191" t="s">
        <v>59</v>
      </c>
      <c r="E145" s="191" t="s">
        <v>165</v>
      </c>
      <c r="F145" s="191" t="s">
        <v>169</v>
      </c>
      <c r="G145" s="193">
        <v>856</v>
      </c>
      <c r="H145" s="193">
        <v>0</v>
      </c>
      <c r="I145" s="193">
        <v>64.099999999999994</v>
      </c>
      <c r="J145" s="194">
        <v>324648383</v>
      </c>
      <c r="K145" s="198">
        <v>0</v>
      </c>
      <c r="L145" s="194">
        <v>461663</v>
      </c>
      <c r="M145" s="194">
        <v>22953</v>
      </c>
      <c r="N145" s="194">
        <v>778955</v>
      </c>
      <c r="O145" s="194">
        <v>0</v>
      </c>
      <c r="P145" s="194">
        <v>11967</v>
      </c>
      <c r="Q145" s="194">
        <v>0</v>
      </c>
      <c r="R145" s="194">
        <v>7149</v>
      </c>
      <c r="S145" s="194">
        <v>7071</v>
      </c>
      <c r="T145" s="195">
        <v>1289758</v>
      </c>
      <c r="U145" s="194">
        <v>238567</v>
      </c>
      <c r="V145" s="194">
        <v>0</v>
      </c>
      <c r="W145" s="195">
        <v>1528325</v>
      </c>
      <c r="X145" s="194">
        <v>0</v>
      </c>
      <c r="Y145" s="194">
        <v>0</v>
      </c>
      <c r="Z145" s="195">
        <v>1528325</v>
      </c>
      <c r="AA145" s="194">
        <v>279631</v>
      </c>
      <c r="AB145" s="194">
        <v>0</v>
      </c>
      <c r="AC145" s="194">
        <v>95858</v>
      </c>
      <c r="AD145" s="194">
        <v>1516</v>
      </c>
      <c r="AE145" s="194">
        <v>835428</v>
      </c>
      <c r="AF145" s="194">
        <v>0</v>
      </c>
      <c r="AG145" s="194">
        <v>0</v>
      </c>
      <c r="AH145" s="194">
        <v>17180</v>
      </c>
      <c r="AI145" s="194">
        <v>8894</v>
      </c>
      <c r="AJ145" s="194">
        <v>0</v>
      </c>
      <c r="AK145" s="194">
        <v>311307</v>
      </c>
      <c r="AL145" s="194">
        <v>228447</v>
      </c>
      <c r="AM145" s="194">
        <v>0</v>
      </c>
      <c r="AN145" s="195">
        <v>1778261</v>
      </c>
      <c r="AO145" s="194">
        <v>0</v>
      </c>
      <c r="AP145" s="195">
        <v>1778261</v>
      </c>
    </row>
    <row r="146" spans="1:42">
      <c r="A146" s="206">
        <f t="shared" si="87"/>
        <v>0</v>
      </c>
      <c r="B146" s="197" t="s">
        <v>60</v>
      </c>
      <c r="C146" s="191" t="s">
        <v>212</v>
      </c>
      <c r="D146" s="191" t="s">
        <v>60</v>
      </c>
      <c r="E146" s="191" t="s">
        <v>165</v>
      </c>
      <c r="F146" s="191" t="s">
        <v>169</v>
      </c>
      <c r="G146" s="192">
        <v>1214</v>
      </c>
      <c r="H146" s="192">
        <v>0</v>
      </c>
      <c r="I146" s="193">
        <v>60.2</v>
      </c>
      <c r="J146" s="194">
        <v>409060172</v>
      </c>
      <c r="K146" s="198">
        <v>0</v>
      </c>
      <c r="L146" s="194">
        <v>280075</v>
      </c>
      <c r="M146" s="194">
        <v>5251</v>
      </c>
      <c r="N146" s="194">
        <v>962445</v>
      </c>
      <c r="O146" s="194">
        <v>0</v>
      </c>
      <c r="P146" s="194">
        <v>18969</v>
      </c>
      <c r="Q146" s="194">
        <v>0</v>
      </c>
      <c r="R146" s="194">
        <v>9533</v>
      </c>
      <c r="S146" s="194">
        <v>10240</v>
      </c>
      <c r="T146" s="195">
        <v>1286513</v>
      </c>
      <c r="U146" s="194">
        <v>141649</v>
      </c>
      <c r="V146" s="194">
        <v>0</v>
      </c>
      <c r="W146" s="195">
        <v>1428162</v>
      </c>
      <c r="X146" s="194">
        <v>0</v>
      </c>
      <c r="Y146" s="194">
        <v>50733</v>
      </c>
      <c r="Z146" s="195">
        <v>1478895</v>
      </c>
      <c r="AA146" s="194">
        <v>308468</v>
      </c>
      <c r="AB146" s="194">
        <v>0</v>
      </c>
      <c r="AC146" s="194">
        <v>106764</v>
      </c>
      <c r="AD146" s="194">
        <v>2676</v>
      </c>
      <c r="AE146" s="194">
        <v>584756</v>
      </c>
      <c r="AF146" s="194">
        <v>0</v>
      </c>
      <c r="AG146" s="194">
        <v>1253</v>
      </c>
      <c r="AH146" s="194">
        <v>13977</v>
      </c>
      <c r="AI146" s="194">
        <v>10330</v>
      </c>
      <c r="AJ146" s="194">
        <v>0</v>
      </c>
      <c r="AK146" s="194">
        <v>142103</v>
      </c>
      <c r="AL146" s="194">
        <v>138797</v>
      </c>
      <c r="AM146" s="194">
        <v>0</v>
      </c>
      <c r="AN146" s="195">
        <v>1309124</v>
      </c>
      <c r="AO146" s="194">
        <v>50733</v>
      </c>
      <c r="AP146" s="195">
        <v>1359857</v>
      </c>
    </row>
    <row r="147" spans="1:42">
      <c r="A147" s="206">
        <f t="shared" si="87"/>
        <v>0</v>
      </c>
      <c r="B147" s="197" t="s">
        <v>61</v>
      </c>
      <c r="C147" s="191" t="s">
        <v>213</v>
      </c>
      <c r="D147" s="191" t="s">
        <v>61</v>
      </c>
      <c r="E147" s="191" t="s">
        <v>165</v>
      </c>
      <c r="F147" s="191" t="s">
        <v>169</v>
      </c>
      <c r="G147" s="192">
        <v>3545</v>
      </c>
      <c r="H147" s="192">
        <v>0</v>
      </c>
      <c r="I147" s="193">
        <v>43.8</v>
      </c>
      <c r="J147" s="194">
        <v>428006969</v>
      </c>
      <c r="K147" s="194">
        <v>632000</v>
      </c>
      <c r="L147" s="194">
        <v>564000</v>
      </c>
      <c r="M147" s="194">
        <v>3386</v>
      </c>
      <c r="N147" s="194">
        <v>1035159</v>
      </c>
      <c r="O147" s="194">
        <v>45476</v>
      </c>
      <c r="P147" s="194">
        <v>9565</v>
      </c>
      <c r="Q147" s="194">
        <v>7486</v>
      </c>
      <c r="R147" s="194">
        <v>450</v>
      </c>
      <c r="S147" s="194">
        <v>29742</v>
      </c>
      <c r="T147" s="195">
        <v>1695263</v>
      </c>
      <c r="U147" s="194">
        <v>240885</v>
      </c>
      <c r="V147" s="194">
        <v>0</v>
      </c>
      <c r="W147" s="195">
        <v>1936148</v>
      </c>
      <c r="X147" s="194">
        <v>0</v>
      </c>
      <c r="Y147" s="194">
        <v>0</v>
      </c>
      <c r="Z147" s="195">
        <v>1936148</v>
      </c>
      <c r="AA147" s="194">
        <v>287979</v>
      </c>
      <c r="AB147" s="194">
        <v>0</v>
      </c>
      <c r="AC147" s="194">
        <v>328896</v>
      </c>
      <c r="AD147" s="194">
        <v>1000</v>
      </c>
      <c r="AE147" s="194">
        <v>949547</v>
      </c>
      <c r="AF147" s="194">
        <v>4000</v>
      </c>
      <c r="AG147" s="194">
        <v>0</v>
      </c>
      <c r="AH147" s="194">
        <v>36028</v>
      </c>
      <c r="AI147" s="194">
        <v>9159</v>
      </c>
      <c r="AJ147" s="194">
        <v>0</v>
      </c>
      <c r="AK147" s="194">
        <v>4442</v>
      </c>
      <c r="AL147" s="194">
        <v>145612</v>
      </c>
      <c r="AM147" s="194">
        <v>140621</v>
      </c>
      <c r="AN147" s="195">
        <v>1907285</v>
      </c>
      <c r="AO147" s="194">
        <v>0</v>
      </c>
      <c r="AP147" s="195">
        <v>1907285</v>
      </c>
    </row>
    <row r="148" spans="1:42">
      <c r="A148" s="206">
        <f t="shared" si="87"/>
        <v>0</v>
      </c>
      <c r="B148" s="199" t="s">
        <v>62</v>
      </c>
      <c r="C148" s="191" t="s">
        <v>214</v>
      </c>
      <c r="D148" s="191" t="s">
        <v>62</v>
      </c>
      <c r="E148" s="191" t="s">
        <v>165</v>
      </c>
      <c r="F148" s="191" t="s">
        <v>173</v>
      </c>
      <c r="G148" s="193">
        <v>200</v>
      </c>
      <c r="H148" s="193">
        <v>0</v>
      </c>
      <c r="I148" s="193">
        <v>0.3</v>
      </c>
      <c r="J148" s="194">
        <v>13207727</v>
      </c>
      <c r="K148" s="198">
        <v>0</v>
      </c>
      <c r="L148" s="194">
        <v>0</v>
      </c>
      <c r="M148" s="194">
        <v>0</v>
      </c>
      <c r="N148" s="194">
        <v>39705</v>
      </c>
      <c r="O148" s="194">
        <v>0</v>
      </c>
      <c r="P148" s="194">
        <v>185</v>
      </c>
      <c r="Q148" s="194">
        <v>0</v>
      </c>
      <c r="R148" s="194">
        <v>2175</v>
      </c>
      <c r="S148" s="194">
        <v>15375</v>
      </c>
      <c r="T148" s="195">
        <v>57440</v>
      </c>
      <c r="U148" s="194">
        <v>5343</v>
      </c>
      <c r="V148" s="194">
        <v>0</v>
      </c>
      <c r="W148" s="195">
        <v>62783</v>
      </c>
      <c r="X148" s="194">
        <v>0</v>
      </c>
      <c r="Y148" s="194">
        <v>0</v>
      </c>
      <c r="Z148" s="195">
        <v>62783</v>
      </c>
      <c r="AA148" s="194">
        <v>16808</v>
      </c>
      <c r="AB148" s="194">
        <v>0</v>
      </c>
      <c r="AC148" s="194">
        <v>20315</v>
      </c>
      <c r="AD148" s="194">
        <v>0</v>
      </c>
      <c r="AE148" s="194">
        <v>2606</v>
      </c>
      <c r="AF148" s="194">
        <v>0</v>
      </c>
      <c r="AG148" s="194">
        <v>0</v>
      </c>
      <c r="AH148" s="194">
        <v>2891</v>
      </c>
      <c r="AI148" s="194">
        <v>3088</v>
      </c>
      <c r="AJ148" s="194">
        <v>0</v>
      </c>
      <c r="AK148" s="194">
        <v>0</v>
      </c>
      <c r="AL148" s="194">
        <v>970</v>
      </c>
      <c r="AM148" s="194">
        <v>0</v>
      </c>
      <c r="AN148" s="195">
        <v>46678</v>
      </c>
      <c r="AO148" s="194">
        <v>0</v>
      </c>
      <c r="AP148" s="195">
        <v>46678</v>
      </c>
    </row>
    <row r="149" spans="1:42">
      <c r="A149" s="206">
        <f t="shared" si="87"/>
        <v>0</v>
      </c>
      <c r="B149" s="197" t="s">
        <v>63</v>
      </c>
      <c r="C149" s="191" t="s">
        <v>215</v>
      </c>
      <c r="D149" s="191" t="s">
        <v>63</v>
      </c>
      <c r="E149" s="191" t="s">
        <v>165</v>
      </c>
      <c r="F149" s="191" t="s">
        <v>169</v>
      </c>
      <c r="G149" s="192">
        <v>7775</v>
      </c>
      <c r="H149" s="192">
        <v>0</v>
      </c>
      <c r="I149" s="193">
        <v>67.400000000000006</v>
      </c>
      <c r="J149" s="194">
        <v>748080021</v>
      </c>
      <c r="K149" s="198">
        <v>0</v>
      </c>
      <c r="L149" s="194">
        <v>845580</v>
      </c>
      <c r="M149" s="194">
        <v>6287</v>
      </c>
      <c r="N149" s="194">
        <v>1840340</v>
      </c>
      <c r="O149" s="194">
        <v>57788</v>
      </c>
      <c r="P149" s="194">
        <v>123590</v>
      </c>
      <c r="Q149" s="194">
        <v>0</v>
      </c>
      <c r="R149" s="194">
        <v>46291</v>
      </c>
      <c r="S149" s="194">
        <v>67850</v>
      </c>
      <c r="T149" s="195">
        <v>2987727</v>
      </c>
      <c r="U149" s="194">
        <v>414037</v>
      </c>
      <c r="V149" s="194">
        <v>0</v>
      </c>
      <c r="W149" s="195">
        <v>3401765</v>
      </c>
      <c r="X149" s="194">
        <v>0</v>
      </c>
      <c r="Y149" s="194">
        <v>117505</v>
      </c>
      <c r="Z149" s="195">
        <v>3519270</v>
      </c>
      <c r="AA149" s="194">
        <v>499166</v>
      </c>
      <c r="AB149" s="194">
        <v>0</v>
      </c>
      <c r="AC149" s="194">
        <v>79381</v>
      </c>
      <c r="AD149" s="194">
        <v>6051</v>
      </c>
      <c r="AE149" s="194">
        <v>2202297</v>
      </c>
      <c r="AF149" s="194">
        <v>0</v>
      </c>
      <c r="AG149" s="194">
        <v>229083</v>
      </c>
      <c r="AH149" s="194">
        <v>154823</v>
      </c>
      <c r="AI149" s="194">
        <v>93533</v>
      </c>
      <c r="AJ149" s="194">
        <v>0</v>
      </c>
      <c r="AK149" s="194">
        <v>29608</v>
      </c>
      <c r="AL149" s="194">
        <v>291490</v>
      </c>
      <c r="AM149" s="194">
        <v>0</v>
      </c>
      <c r="AN149" s="195">
        <v>3585432</v>
      </c>
      <c r="AO149" s="194">
        <v>117505</v>
      </c>
      <c r="AP149" s="195">
        <v>3702937</v>
      </c>
    </row>
    <row r="150" spans="1:42">
      <c r="A150" s="206">
        <f t="shared" si="87"/>
        <v>0</v>
      </c>
      <c r="B150" s="197" t="s">
        <v>64</v>
      </c>
      <c r="C150" s="191" t="s">
        <v>216</v>
      </c>
      <c r="D150" s="191" t="s">
        <v>64</v>
      </c>
      <c r="E150" s="191" t="s">
        <v>165</v>
      </c>
      <c r="F150" s="191" t="s">
        <v>169</v>
      </c>
      <c r="G150" s="192">
        <v>2048</v>
      </c>
      <c r="H150" s="192">
        <v>0</v>
      </c>
      <c r="I150" s="193">
        <v>39.700000000000003</v>
      </c>
      <c r="J150" s="194">
        <v>258437047</v>
      </c>
      <c r="K150" s="194">
        <v>250000</v>
      </c>
      <c r="L150" s="194">
        <v>1049845</v>
      </c>
      <c r="M150" s="194">
        <v>3187</v>
      </c>
      <c r="N150" s="194">
        <v>628297</v>
      </c>
      <c r="O150" s="194">
        <v>17523</v>
      </c>
      <c r="P150" s="194">
        <v>125688</v>
      </c>
      <c r="Q150" s="194">
        <v>0</v>
      </c>
      <c r="R150" s="194">
        <v>8414</v>
      </c>
      <c r="S150" s="194">
        <v>20863</v>
      </c>
      <c r="T150" s="195">
        <v>1853817</v>
      </c>
      <c r="U150" s="194">
        <v>176256</v>
      </c>
      <c r="V150" s="194">
        <v>202696</v>
      </c>
      <c r="W150" s="195">
        <v>2232769</v>
      </c>
      <c r="X150" s="194">
        <v>0</v>
      </c>
      <c r="Y150" s="194">
        <v>599001</v>
      </c>
      <c r="Z150" s="195">
        <v>2831771</v>
      </c>
      <c r="AA150" s="194">
        <v>388086</v>
      </c>
      <c r="AB150" s="194">
        <v>0</v>
      </c>
      <c r="AC150" s="194">
        <v>7528</v>
      </c>
      <c r="AD150" s="194">
        <v>1338</v>
      </c>
      <c r="AE150" s="194">
        <v>691131</v>
      </c>
      <c r="AF150" s="194">
        <v>206182</v>
      </c>
      <c r="AG150" s="194">
        <v>260</v>
      </c>
      <c r="AH150" s="194">
        <v>64121</v>
      </c>
      <c r="AI150" s="194">
        <v>16501</v>
      </c>
      <c r="AJ150" s="194">
        <v>65020</v>
      </c>
      <c r="AK150" s="194">
        <v>267525</v>
      </c>
      <c r="AL150" s="194">
        <v>295707</v>
      </c>
      <c r="AM150" s="194">
        <v>53247</v>
      </c>
      <c r="AN150" s="195">
        <v>2056646</v>
      </c>
      <c r="AO150" s="194">
        <v>599001</v>
      </c>
      <c r="AP150" s="195">
        <v>2655648</v>
      </c>
    </row>
    <row r="151" spans="1:42">
      <c r="A151" s="206">
        <f t="shared" si="87"/>
        <v>0</v>
      </c>
      <c r="B151" s="197" t="s">
        <v>65</v>
      </c>
      <c r="C151" s="191" t="s">
        <v>217</v>
      </c>
      <c r="D151" s="191" t="s">
        <v>65</v>
      </c>
      <c r="E151" s="191" t="s">
        <v>165</v>
      </c>
      <c r="F151" s="191" t="s">
        <v>169</v>
      </c>
      <c r="G151" s="192">
        <v>21535</v>
      </c>
      <c r="H151" s="192">
        <v>0</v>
      </c>
      <c r="I151" s="193">
        <v>32.6</v>
      </c>
      <c r="J151" s="194">
        <v>1953841698</v>
      </c>
      <c r="K151" s="194">
        <v>44886577</v>
      </c>
      <c r="L151" s="194">
        <v>2795691</v>
      </c>
      <c r="M151" s="194">
        <v>20003</v>
      </c>
      <c r="N151" s="194">
        <v>4871503</v>
      </c>
      <c r="O151" s="194">
        <v>207610</v>
      </c>
      <c r="P151" s="194">
        <v>3964040</v>
      </c>
      <c r="Q151" s="194">
        <v>105000</v>
      </c>
      <c r="R151" s="194">
        <v>99325</v>
      </c>
      <c r="S151" s="194">
        <v>547913</v>
      </c>
      <c r="T151" s="195">
        <v>12611086</v>
      </c>
      <c r="U151" s="194">
        <v>1123827</v>
      </c>
      <c r="V151" s="194">
        <v>77099</v>
      </c>
      <c r="W151" s="195">
        <v>13812012</v>
      </c>
      <c r="X151" s="194">
        <v>0</v>
      </c>
      <c r="Y151" s="194">
        <v>202550</v>
      </c>
      <c r="Z151" s="195">
        <v>14014562</v>
      </c>
      <c r="AA151" s="194">
        <v>2359983</v>
      </c>
      <c r="AB151" s="194">
        <v>0</v>
      </c>
      <c r="AC151" s="194">
        <v>1531804</v>
      </c>
      <c r="AD151" s="194">
        <v>84385</v>
      </c>
      <c r="AE151" s="194">
        <v>2196444</v>
      </c>
      <c r="AF151" s="194">
        <v>0</v>
      </c>
      <c r="AG151" s="194">
        <v>0</v>
      </c>
      <c r="AH151" s="194">
        <v>990127</v>
      </c>
      <c r="AI151" s="194">
        <v>87468</v>
      </c>
      <c r="AJ151" s="194">
        <v>3367464</v>
      </c>
      <c r="AK151" s="194">
        <v>112141</v>
      </c>
      <c r="AL151" s="194">
        <v>1285527</v>
      </c>
      <c r="AM151" s="194">
        <v>4262685</v>
      </c>
      <c r="AN151" s="195">
        <v>16278028</v>
      </c>
      <c r="AO151" s="194">
        <v>202550</v>
      </c>
      <c r="AP151" s="195">
        <v>16480578</v>
      </c>
    </row>
    <row r="152" spans="1:42">
      <c r="A152" s="206">
        <f t="shared" si="87"/>
        <v>0</v>
      </c>
      <c r="B152" s="197" t="s">
        <v>66</v>
      </c>
      <c r="C152" s="191" t="s">
        <v>218</v>
      </c>
      <c r="D152" s="191" t="s">
        <v>66</v>
      </c>
      <c r="E152" s="191" t="s">
        <v>165</v>
      </c>
      <c r="F152" s="191" t="s">
        <v>169</v>
      </c>
      <c r="G152" s="192">
        <v>14765</v>
      </c>
      <c r="H152" s="192">
        <v>0</v>
      </c>
      <c r="I152" s="193">
        <v>27.9</v>
      </c>
      <c r="J152" s="194">
        <v>1496744943</v>
      </c>
      <c r="K152" s="194">
        <v>3220000</v>
      </c>
      <c r="L152" s="194">
        <v>1287808</v>
      </c>
      <c r="M152" s="194">
        <v>9967</v>
      </c>
      <c r="N152" s="194">
        <v>3611321</v>
      </c>
      <c r="O152" s="194">
        <v>152312</v>
      </c>
      <c r="P152" s="194">
        <v>4430460</v>
      </c>
      <c r="Q152" s="194">
        <v>94696</v>
      </c>
      <c r="R152" s="194">
        <v>155056</v>
      </c>
      <c r="S152" s="194">
        <v>659339</v>
      </c>
      <c r="T152" s="195">
        <v>10400959</v>
      </c>
      <c r="U152" s="194">
        <v>2890493</v>
      </c>
      <c r="V152" s="194">
        <v>15558</v>
      </c>
      <c r="W152" s="195">
        <v>13307010</v>
      </c>
      <c r="X152" s="194">
        <v>0</v>
      </c>
      <c r="Y152" s="194">
        <v>199933</v>
      </c>
      <c r="Z152" s="195">
        <v>13506943</v>
      </c>
      <c r="AA152" s="194">
        <v>3272905</v>
      </c>
      <c r="AB152" s="194">
        <v>0</v>
      </c>
      <c r="AC152" s="194">
        <v>1548807</v>
      </c>
      <c r="AD152" s="194">
        <v>4300</v>
      </c>
      <c r="AE152" s="194">
        <v>3848494</v>
      </c>
      <c r="AF152" s="194">
        <v>0</v>
      </c>
      <c r="AG152" s="194">
        <v>5491</v>
      </c>
      <c r="AH152" s="194">
        <v>1050674</v>
      </c>
      <c r="AI152" s="194">
        <v>29111</v>
      </c>
      <c r="AJ152" s="194">
        <v>0</v>
      </c>
      <c r="AK152" s="194">
        <v>114200</v>
      </c>
      <c r="AL152" s="194">
        <v>876963</v>
      </c>
      <c r="AM152" s="194">
        <v>256008</v>
      </c>
      <c r="AN152" s="195">
        <v>11006953</v>
      </c>
      <c r="AO152" s="194">
        <v>199933</v>
      </c>
      <c r="AP152" s="195">
        <v>11206886</v>
      </c>
    </row>
    <row r="153" spans="1:42">
      <c r="A153" s="206">
        <f t="shared" si="87"/>
        <v>0</v>
      </c>
      <c r="B153" s="199" t="s">
        <v>67</v>
      </c>
      <c r="C153" s="191" t="s">
        <v>219</v>
      </c>
      <c r="D153" s="191" t="s">
        <v>67</v>
      </c>
      <c r="E153" s="191" t="s">
        <v>165</v>
      </c>
      <c r="F153" s="191" t="s">
        <v>173</v>
      </c>
      <c r="G153" s="193">
        <v>623</v>
      </c>
      <c r="H153" s="193">
        <v>0</v>
      </c>
      <c r="I153" s="193">
        <v>1.1000000000000001</v>
      </c>
      <c r="J153" s="194">
        <v>55288695</v>
      </c>
      <c r="K153" s="194">
        <v>2108893</v>
      </c>
      <c r="L153" s="194">
        <v>319347</v>
      </c>
      <c r="M153" s="194">
        <v>2650</v>
      </c>
      <c r="N153" s="194">
        <v>135155</v>
      </c>
      <c r="O153" s="194">
        <v>54543</v>
      </c>
      <c r="P153" s="194">
        <v>248724</v>
      </c>
      <c r="Q153" s="194">
        <v>435247</v>
      </c>
      <c r="R153" s="194">
        <v>21143</v>
      </c>
      <c r="S153" s="194">
        <v>38334</v>
      </c>
      <c r="T153" s="195">
        <v>1255143</v>
      </c>
      <c r="U153" s="194">
        <v>78699</v>
      </c>
      <c r="V153" s="194">
        <v>0</v>
      </c>
      <c r="W153" s="195">
        <v>1333842</v>
      </c>
      <c r="X153" s="194">
        <v>71500</v>
      </c>
      <c r="Y153" s="194">
        <v>136950</v>
      </c>
      <c r="Z153" s="195">
        <v>1542292</v>
      </c>
      <c r="AA153" s="194">
        <v>167924</v>
      </c>
      <c r="AB153" s="194">
        <v>0</v>
      </c>
      <c r="AC153" s="194">
        <v>205206</v>
      </c>
      <c r="AD153" s="194">
        <v>187</v>
      </c>
      <c r="AE153" s="194">
        <v>192956</v>
      </c>
      <c r="AF153" s="194">
        <v>0</v>
      </c>
      <c r="AG153" s="194">
        <v>0</v>
      </c>
      <c r="AH153" s="194">
        <v>235082</v>
      </c>
      <c r="AI153" s="194">
        <v>11213</v>
      </c>
      <c r="AJ153" s="194">
        <v>90110</v>
      </c>
      <c r="AK153" s="194">
        <v>6854</v>
      </c>
      <c r="AL153" s="194">
        <v>87507</v>
      </c>
      <c r="AM153" s="194">
        <v>209841</v>
      </c>
      <c r="AN153" s="195">
        <v>1206880</v>
      </c>
      <c r="AO153" s="194">
        <v>136950</v>
      </c>
      <c r="AP153" s="195">
        <v>1343830</v>
      </c>
    </row>
    <row r="154" spans="1:42">
      <c r="A154" s="206">
        <f t="shared" si="87"/>
        <v>0</v>
      </c>
      <c r="B154" s="196" t="s">
        <v>68</v>
      </c>
      <c r="C154" s="191" t="s">
        <v>452</v>
      </c>
      <c r="D154" s="191" t="s">
        <v>68</v>
      </c>
      <c r="E154" s="191" t="s">
        <v>165</v>
      </c>
      <c r="F154" s="191" t="s">
        <v>169</v>
      </c>
      <c r="G154" s="192">
        <v>5196</v>
      </c>
      <c r="H154" s="192">
        <v>0</v>
      </c>
      <c r="I154" s="193">
        <v>0.8</v>
      </c>
      <c r="J154" s="194">
        <v>209372846</v>
      </c>
      <c r="K154" s="198">
        <v>6555413</v>
      </c>
      <c r="L154" s="194">
        <v>1861253</v>
      </c>
      <c r="M154" s="194">
        <v>92087</v>
      </c>
      <c r="N154" s="194">
        <v>1165271</v>
      </c>
      <c r="O154" s="194">
        <v>83288</v>
      </c>
      <c r="P154" s="194">
        <v>1571962</v>
      </c>
      <c r="Q154" s="194">
        <v>12379</v>
      </c>
      <c r="R154" s="194">
        <v>14104</v>
      </c>
      <c r="S154" s="194">
        <v>108289</v>
      </c>
      <c r="T154" s="195">
        <v>4908633</v>
      </c>
      <c r="U154" s="194">
        <v>1075904</v>
      </c>
      <c r="V154" s="194">
        <v>175937</v>
      </c>
      <c r="W154" s="195">
        <v>6160474</v>
      </c>
      <c r="X154" s="194">
        <v>696750</v>
      </c>
      <c r="Y154" s="194">
        <v>0</v>
      </c>
      <c r="Z154" s="195">
        <v>6857224</v>
      </c>
      <c r="AA154" s="194">
        <v>696815</v>
      </c>
      <c r="AB154" s="194">
        <v>0</v>
      </c>
      <c r="AC154" s="194">
        <v>2152362</v>
      </c>
      <c r="AD154" s="194">
        <v>10000</v>
      </c>
      <c r="AE154" s="194">
        <v>865971</v>
      </c>
      <c r="AF154" s="194">
        <v>0</v>
      </c>
      <c r="AG154" s="194">
        <v>385796</v>
      </c>
      <c r="AH154" s="194">
        <v>84959</v>
      </c>
      <c r="AI154" s="194">
        <v>23014</v>
      </c>
      <c r="AJ154" s="194">
        <v>474697</v>
      </c>
      <c r="AK154" s="194">
        <v>952128</v>
      </c>
      <c r="AL154" s="194">
        <v>1138931</v>
      </c>
      <c r="AM154" s="194">
        <v>350975</v>
      </c>
      <c r="AN154" s="195">
        <v>7135647</v>
      </c>
      <c r="AO154" s="194">
        <v>0</v>
      </c>
      <c r="AP154" s="195">
        <v>7135647</v>
      </c>
    </row>
    <row r="155" spans="1:42">
      <c r="A155" s="206">
        <f t="shared" si="87"/>
        <v>0</v>
      </c>
      <c r="B155" s="197" t="s">
        <v>69</v>
      </c>
      <c r="C155" s="191" t="s">
        <v>220</v>
      </c>
      <c r="D155" s="191" t="s">
        <v>69</v>
      </c>
      <c r="E155" s="191" t="s">
        <v>165</v>
      </c>
      <c r="F155" s="191" t="s">
        <v>169</v>
      </c>
      <c r="G155" s="192">
        <v>18575</v>
      </c>
      <c r="H155" s="192">
        <v>0</v>
      </c>
      <c r="I155" s="193">
        <v>35.700000000000003</v>
      </c>
      <c r="J155" s="194">
        <v>1203300846</v>
      </c>
      <c r="K155" s="198">
        <v>0</v>
      </c>
      <c r="L155" s="194">
        <v>456838</v>
      </c>
      <c r="M155" s="194">
        <v>9850</v>
      </c>
      <c r="N155" s="194">
        <v>2533365</v>
      </c>
      <c r="O155" s="194">
        <v>140500</v>
      </c>
      <c r="P155" s="194">
        <v>135392</v>
      </c>
      <c r="Q155" s="194">
        <v>0</v>
      </c>
      <c r="R155" s="194">
        <v>59558</v>
      </c>
      <c r="S155" s="194">
        <v>97406</v>
      </c>
      <c r="T155" s="195">
        <v>3432909</v>
      </c>
      <c r="U155" s="194">
        <v>682812</v>
      </c>
      <c r="V155" s="194">
        <v>0</v>
      </c>
      <c r="W155" s="195">
        <v>4115721</v>
      </c>
      <c r="X155" s="194">
        <v>0</v>
      </c>
      <c r="Y155" s="194">
        <v>751445</v>
      </c>
      <c r="Z155" s="195">
        <v>4867166</v>
      </c>
      <c r="AA155" s="194">
        <v>1039144</v>
      </c>
      <c r="AB155" s="194">
        <v>0</v>
      </c>
      <c r="AC155" s="194">
        <v>205996</v>
      </c>
      <c r="AD155" s="194">
        <v>7313</v>
      </c>
      <c r="AE155" s="194">
        <v>2044553</v>
      </c>
      <c r="AF155" s="194">
        <v>0</v>
      </c>
      <c r="AG155" s="194">
        <v>2899</v>
      </c>
      <c r="AH155" s="194">
        <v>307727</v>
      </c>
      <c r="AI155" s="194">
        <v>29451</v>
      </c>
      <c r="AJ155" s="194">
        <v>0</v>
      </c>
      <c r="AK155" s="194">
        <v>225</v>
      </c>
      <c r="AL155" s="194">
        <v>853165</v>
      </c>
      <c r="AM155" s="194">
        <v>1049</v>
      </c>
      <c r="AN155" s="195">
        <v>4491522</v>
      </c>
      <c r="AO155" s="194">
        <v>751445</v>
      </c>
      <c r="AP155" s="195">
        <v>5242967</v>
      </c>
    </row>
    <row r="156" spans="1:42">
      <c r="A156" s="206">
        <f t="shared" si="87"/>
        <v>0</v>
      </c>
      <c r="B156" s="197" t="s">
        <v>70</v>
      </c>
      <c r="C156" s="191" t="s">
        <v>221</v>
      </c>
      <c r="D156" s="191" t="s">
        <v>70</v>
      </c>
      <c r="E156" s="191" t="s">
        <v>165</v>
      </c>
      <c r="F156" s="191" t="s">
        <v>169</v>
      </c>
      <c r="G156" s="192">
        <v>14728</v>
      </c>
      <c r="H156" s="192">
        <v>0</v>
      </c>
      <c r="I156" s="193">
        <v>41.9</v>
      </c>
      <c r="J156" s="194">
        <v>1039551342</v>
      </c>
      <c r="K156" s="194">
        <v>3603707</v>
      </c>
      <c r="L156" s="194">
        <v>1782427</v>
      </c>
      <c r="M156" s="194">
        <v>68964</v>
      </c>
      <c r="N156" s="194">
        <v>1677028</v>
      </c>
      <c r="O156" s="194">
        <v>153466</v>
      </c>
      <c r="P156" s="194">
        <v>1432784</v>
      </c>
      <c r="Q156" s="194">
        <v>0</v>
      </c>
      <c r="R156" s="194">
        <v>52556</v>
      </c>
      <c r="S156" s="194">
        <v>313455</v>
      </c>
      <c r="T156" s="195">
        <v>5480680</v>
      </c>
      <c r="U156" s="194">
        <v>517299</v>
      </c>
      <c r="V156" s="194">
        <v>0</v>
      </c>
      <c r="W156" s="195">
        <v>5997979</v>
      </c>
      <c r="X156" s="194">
        <v>0</v>
      </c>
      <c r="Y156" s="194">
        <v>70231</v>
      </c>
      <c r="Z156" s="195">
        <v>6068210</v>
      </c>
      <c r="AA156" s="194">
        <v>846832</v>
      </c>
      <c r="AB156" s="194">
        <v>0</v>
      </c>
      <c r="AC156" s="194">
        <v>1257290</v>
      </c>
      <c r="AD156" s="194">
        <v>2089</v>
      </c>
      <c r="AE156" s="194">
        <v>1314788</v>
      </c>
      <c r="AF156" s="194">
        <v>0</v>
      </c>
      <c r="AG156" s="194">
        <v>4203</v>
      </c>
      <c r="AH156" s="194">
        <v>1059035</v>
      </c>
      <c r="AI156" s="194">
        <v>246184</v>
      </c>
      <c r="AJ156" s="194">
        <v>459536</v>
      </c>
      <c r="AK156" s="194">
        <v>234209</v>
      </c>
      <c r="AL156" s="194">
        <v>702706</v>
      </c>
      <c r="AM156" s="194">
        <v>128704</v>
      </c>
      <c r="AN156" s="195">
        <v>6255576</v>
      </c>
      <c r="AO156" s="194">
        <v>70231</v>
      </c>
      <c r="AP156" s="195">
        <v>6325807</v>
      </c>
    </row>
    <row r="157" spans="1:42">
      <c r="A157" s="206">
        <f t="shared" si="87"/>
        <v>0</v>
      </c>
      <c r="B157" s="199" t="s">
        <v>71</v>
      </c>
      <c r="C157" s="191" t="s">
        <v>222</v>
      </c>
      <c r="D157" s="191" t="s">
        <v>71</v>
      </c>
      <c r="E157" s="191" t="s">
        <v>165</v>
      </c>
      <c r="F157" s="191" t="s">
        <v>173</v>
      </c>
      <c r="G157" s="192">
        <v>3518</v>
      </c>
      <c r="H157" s="192">
        <v>0</v>
      </c>
      <c r="I157" s="193">
        <v>1.4</v>
      </c>
      <c r="J157" s="194">
        <v>222451938</v>
      </c>
      <c r="K157" s="194">
        <v>0</v>
      </c>
      <c r="L157" s="194">
        <v>1026532</v>
      </c>
      <c r="M157" s="194">
        <v>52912</v>
      </c>
      <c r="N157" s="194">
        <v>566629</v>
      </c>
      <c r="O157" s="194">
        <v>55006</v>
      </c>
      <c r="P157" s="194">
        <v>729051</v>
      </c>
      <c r="Q157" s="194">
        <v>406016</v>
      </c>
      <c r="R157" s="194">
        <v>14858</v>
      </c>
      <c r="S157" s="194">
        <v>92409</v>
      </c>
      <c r="T157" s="195">
        <v>2943413</v>
      </c>
      <c r="U157" s="194">
        <v>128251</v>
      </c>
      <c r="V157" s="194">
        <v>147772</v>
      </c>
      <c r="W157" s="195">
        <v>3219436</v>
      </c>
      <c r="X157" s="194">
        <v>0</v>
      </c>
      <c r="Y157" s="194">
        <v>0</v>
      </c>
      <c r="Z157" s="195">
        <v>3219436</v>
      </c>
      <c r="AA157" s="194">
        <v>400632</v>
      </c>
      <c r="AB157" s="194">
        <v>0</v>
      </c>
      <c r="AC157" s="194">
        <v>928676</v>
      </c>
      <c r="AD157" s="194">
        <v>450</v>
      </c>
      <c r="AE157" s="194">
        <v>443905</v>
      </c>
      <c r="AF157" s="194">
        <v>0</v>
      </c>
      <c r="AG157" s="194">
        <v>152633</v>
      </c>
      <c r="AH157" s="194">
        <v>47199</v>
      </c>
      <c r="AI157" s="194">
        <v>7023</v>
      </c>
      <c r="AJ157" s="194">
        <v>217394</v>
      </c>
      <c r="AK157" s="194">
        <v>343874</v>
      </c>
      <c r="AL157" s="194">
        <v>638495</v>
      </c>
      <c r="AM157" s="194">
        <v>25859</v>
      </c>
      <c r="AN157" s="195">
        <v>3206140</v>
      </c>
      <c r="AO157" s="194">
        <v>0</v>
      </c>
      <c r="AP157" s="195">
        <v>3206140</v>
      </c>
    </row>
    <row r="158" spans="1:42">
      <c r="A158" s="206">
        <f t="shared" si="87"/>
        <v>0</v>
      </c>
      <c r="B158" s="197" t="s">
        <v>72</v>
      </c>
      <c r="C158" s="191" t="s">
        <v>223</v>
      </c>
      <c r="D158" s="191" t="s">
        <v>72</v>
      </c>
      <c r="E158" s="191" t="s">
        <v>165</v>
      </c>
      <c r="F158" s="191" t="s">
        <v>169</v>
      </c>
      <c r="G158" s="192">
        <v>5087</v>
      </c>
      <c r="H158" s="192">
        <v>0</v>
      </c>
      <c r="I158" s="193">
        <v>32.299999999999997</v>
      </c>
      <c r="J158" s="194">
        <v>356992179</v>
      </c>
      <c r="K158" s="194">
        <v>130000</v>
      </c>
      <c r="L158" s="194">
        <v>587527</v>
      </c>
      <c r="M158" s="194">
        <v>5344</v>
      </c>
      <c r="N158" s="194">
        <v>924822</v>
      </c>
      <c r="O158" s="194">
        <v>0</v>
      </c>
      <c r="P158" s="194">
        <v>42807</v>
      </c>
      <c r="Q158" s="194">
        <v>0</v>
      </c>
      <c r="R158" s="194">
        <v>7279</v>
      </c>
      <c r="S158" s="194">
        <v>153871</v>
      </c>
      <c r="T158" s="195">
        <v>1721650</v>
      </c>
      <c r="U158" s="194">
        <v>250518</v>
      </c>
      <c r="V158" s="194">
        <v>122942</v>
      </c>
      <c r="W158" s="195">
        <v>2095110</v>
      </c>
      <c r="X158" s="194">
        <v>0</v>
      </c>
      <c r="Y158" s="194">
        <v>0</v>
      </c>
      <c r="Z158" s="195">
        <v>2095110</v>
      </c>
      <c r="AA158" s="194">
        <v>353697</v>
      </c>
      <c r="AB158" s="194">
        <v>0</v>
      </c>
      <c r="AC158" s="194">
        <v>161343</v>
      </c>
      <c r="AD158" s="194">
        <v>8761</v>
      </c>
      <c r="AE158" s="194">
        <v>1201721</v>
      </c>
      <c r="AF158" s="194">
        <v>0</v>
      </c>
      <c r="AG158" s="194">
        <v>0</v>
      </c>
      <c r="AH158" s="194">
        <v>31303</v>
      </c>
      <c r="AI158" s="194">
        <v>106082</v>
      </c>
      <c r="AJ158" s="194">
        <v>0</v>
      </c>
      <c r="AK158" s="194">
        <v>57279</v>
      </c>
      <c r="AL158" s="194">
        <v>196120</v>
      </c>
      <c r="AM158" s="194">
        <v>0</v>
      </c>
      <c r="AN158" s="195">
        <v>2116306</v>
      </c>
      <c r="AO158" s="194">
        <v>0</v>
      </c>
      <c r="AP158" s="195">
        <v>2116306</v>
      </c>
    </row>
    <row r="159" spans="1:42">
      <c r="A159" s="206">
        <f t="shared" ref="A159:A178" si="88">IF(C68&lt;&gt;C159,1,0)</f>
        <v>0</v>
      </c>
      <c r="B159" s="197" t="s">
        <v>73</v>
      </c>
      <c r="C159" s="191" t="s">
        <v>224</v>
      </c>
      <c r="D159" s="191" t="s">
        <v>73</v>
      </c>
      <c r="E159" s="191" t="s">
        <v>165</v>
      </c>
      <c r="F159" s="191" t="s">
        <v>169</v>
      </c>
      <c r="G159" s="192">
        <v>1995</v>
      </c>
      <c r="H159" s="192">
        <v>0</v>
      </c>
      <c r="I159" s="193">
        <v>44</v>
      </c>
      <c r="J159" s="194">
        <v>178879200</v>
      </c>
      <c r="K159" s="194">
        <v>129960</v>
      </c>
      <c r="L159" s="194">
        <v>690436</v>
      </c>
      <c r="M159" s="194">
        <v>2935</v>
      </c>
      <c r="N159" s="194">
        <v>497647</v>
      </c>
      <c r="O159" s="194">
        <v>18056</v>
      </c>
      <c r="P159" s="194">
        <v>29935</v>
      </c>
      <c r="Q159" s="194">
        <v>0</v>
      </c>
      <c r="R159" s="194">
        <v>47290</v>
      </c>
      <c r="S159" s="194">
        <v>10488</v>
      </c>
      <c r="T159" s="195">
        <v>1296787</v>
      </c>
      <c r="U159" s="194">
        <v>142498</v>
      </c>
      <c r="V159" s="194">
        <v>0</v>
      </c>
      <c r="W159" s="195">
        <v>1439285</v>
      </c>
      <c r="X159" s="194">
        <v>61470</v>
      </c>
      <c r="Y159" s="194">
        <v>0</v>
      </c>
      <c r="Z159" s="195">
        <v>1500755</v>
      </c>
      <c r="AA159" s="194">
        <v>160118</v>
      </c>
      <c r="AB159" s="194">
        <v>0</v>
      </c>
      <c r="AC159" s="194">
        <v>50723</v>
      </c>
      <c r="AD159" s="194">
        <v>267</v>
      </c>
      <c r="AE159" s="194">
        <v>829235</v>
      </c>
      <c r="AF159" s="194">
        <v>2230</v>
      </c>
      <c r="AG159" s="194">
        <v>0</v>
      </c>
      <c r="AH159" s="194">
        <v>13740</v>
      </c>
      <c r="AI159" s="194">
        <v>226</v>
      </c>
      <c r="AJ159" s="194">
        <v>0</v>
      </c>
      <c r="AK159" s="194">
        <v>23127</v>
      </c>
      <c r="AL159" s="194">
        <v>191962</v>
      </c>
      <c r="AM159" s="194">
        <v>81665</v>
      </c>
      <c r="AN159" s="195">
        <v>1353293</v>
      </c>
      <c r="AO159" s="194">
        <v>0</v>
      </c>
      <c r="AP159" s="195">
        <v>1353293</v>
      </c>
    </row>
    <row r="160" spans="1:42">
      <c r="A160" s="206">
        <f t="shared" si="88"/>
        <v>0</v>
      </c>
      <c r="B160" s="197" t="s">
        <v>74</v>
      </c>
      <c r="C160" s="191" t="s">
        <v>225</v>
      </c>
      <c r="D160" s="191" t="s">
        <v>74</v>
      </c>
      <c r="E160" s="191" t="s">
        <v>165</v>
      </c>
      <c r="F160" s="191" t="s">
        <v>169</v>
      </c>
      <c r="G160" s="192">
        <v>5674</v>
      </c>
      <c r="H160" s="192">
        <v>0</v>
      </c>
      <c r="I160" s="193">
        <v>40.6</v>
      </c>
      <c r="J160" s="194">
        <v>531289867</v>
      </c>
      <c r="K160" s="194">
        <v>2955000</v>
      </c>
      <c r="L160" s="194">
        <v>602688</v>
      </c>
      <c r="M160" s="194">
        <v>8451</v>
      </c>
      <c r="N160" s="194">
        <v>1106553</v>
      </c>
      <c r="O160" s="194">
        <v>0</v>
      </c>
      <c r="P160" s="194">
        <v>30384</v>
      </c>
      <c r="Q160" s="194">
        <v>0</v>
      </c>
      <c r="R160" s="194">
        <v>147762</v>
      </c>
      <c r="S160" s="194">
        <v>146415</v>
      </c>
      <c r="T160" s="195">
        <v>2042252</v>
      </c>
      <c r="U160" s="194">
        <v>348516</v>
      </c>
      <c r="V160" s="194">
        <v>196846</v>
      </c>
      <c r="W160" s="195">
        <v>2587614</v>
      </c>
      <c r="X160" s="194">
        <v>0</v>
      </c>
      <c r="Y160" s="194">
        <v>120307</v>
      </c>
      <c r="Z160" s="195">
        <v>2707921</v>
      </c>
      <c r="AA160" s="194">
        <v>487385</v>
      </c>
      <c r="AB160" s="194">
        <v>0</v>
      </c>
      <c r="AC160" s="194">
        <v>75441</v>
      </c>
      <c r="AD160" s="194">
        <v>2664</v>
      </c>
      <c r="AE160" s="194">
        <v>1044374</v>
      </c>
      <c r="AF160" s="194">
        <v>0</v>
      </c>
      <c r="AG160" s="194">
        <v>199296</v>
      </c>
      <c r="AH160" s="194">
        <v>117465</v>
      </c>
      <c r="AI160" s="194">
        <v>2385</v>
      </c>
      <c r="AJ160" s="194">
        <v>0</v>
      </c>
      <c r="AK160" s="194">
        <v>4349</v>
      </c>
      <c r="AL160" s="194">
        <v>199831</v>
      </c>
      <c r="AM160" s="194">
        <v>255889</v>
      </c>
      <c r="AN160" s="195">
        <v>2389079</v>
      </c>
      <c r="AO160" s="194">
        <v>120307</v>
      </c>
      <c r="AP160" s="195">
        <v>2509386</v>
      </c>
    </row>
    <row r="161" spans="1:42">
      <c r="A161" s="206">
        <f t="shared" si="88"/>
        <v>0</v>
      </c>
      <c r="B161" s="199" t="s">
        <v>75</v>
      </c>
      <c r="C161" s="191" t="s">
        <v>226</v>
      </c>
      <c r="D161" s="191" t="s">
        <v>75</v>
      </c>
      <c r="E161" s="191" t="s">
        <v>165</v>
      </c>
      <c r="F161" s="191" t="s">
        <v>173</v>
      </c>
      <c r="G161" s="192">
        <v>1386</v>
      </c>
      <c r="H161" s="192">
        <v>0</v>
      </c>
      <c r="I161" s="193">
        <v>0.5</v>
      </c>
      <c r="J161" s="198">
        <v>74123420</v>
      </c>
      <c r="K161" s="194">
        <v>3346489</v>
      </c>
      <c r="L161" s="194">
        <v>481976</v>
      </c>
      <c r="M161" s="194">
        <v>8198</v>
      </c>
      <c r="N161" s="194">
        <v>191670</v>
      </c>
      <c r="O161" s="194">
        <v>11717</v>
      </c>
      <c r="P161" s="194">
        <v>387896</v>
      </c>
      <c r="Q161" s="194">
        <v>311143</v>
      </c>
      <c r="R161" s="194">
        <v>2069</v>
      </c>
      <c r="S161" s="194">
        <v>4546</v>
      </c>
      <c r="T161" s="195">
        <v>1399214</v>
      </c>
      <c r="U161" s="194">
        <v>194370</v>
      </c>
      <c r="V161" s="194">
        <v>110719</v>
      </c>
      <c r="W161" s="195">
        <v>1704303</v>
      </c>
      <c r="X161" s="194">
        <v>95629</v>
      </c>
      <c r="Y161" s="194">
        <v>0</v>
      </c>
      <c r="Z161" s="195">
        <v>1799932</v>
      </c>
      <c r="AA161" s="194">
        <v>447851</v>
      </c>
      <c r="AB161" s="194">
        <v>0</v>
      </c>
      <c r="AC161" s="194">
        <v>96576</v>
      </c>
      <c r="AD161" s="194">
        <v>2715</v>
      </c>
      <c r="AE161" s="194">
        <v>233782</v>
      </c>
      <c r="AF161" s="194">
        <v>0</v>
      </c>
      <c r="AG161" s="194">
        <v>112747</v>
      </c>
      <c r="AH161" s="194">
        <v>111805</v>
      </c>
      <c r="AI161" s="194">
        <v>20684</v>
      </c>
      <c r="AJ161" s="194">
        <v>3011</v>
      </c>
      <c r="AK161" s="194">
        <v>593570</v>
      </c>
      <c r="AL161" s="194">
        <v>84728</v>
      </c>
      <c r="AM161" s="194">
        <v>256748</v>
      </c>
      <c r="AN161" s="195">
        <v>1964216</v>
      </c>
      <c r="AO161" s="194">
        <v>0</v>
      </c>
      <c r="AP161" s="195">
        <v>1964216</v>
      </c>
    </row>
    <row r="162" spans="1:42">
      <c r="A162" s="206">
        <f t="shared" si="88"/>
        <v>0</v>
      </c>
      <c r="B162" s="199" t="s">
        <v>76</v>
      </c>
      <c r="C162" s="191" t="s">
        <v>227</v>
      </c>
      <c r="D162" s="191" t="s">
        <v>166</v>
      </c>
      <c r="E162" s="191" t="s">
        <v>165</v>
      </c>
      <c r="F162" s="191" t="s">
        <v>173</v>
      </c>
      <c r="G162" s="193">
        <v>605</v>
      </c>
      <c r="H162" s="193">
        <v>0</v>
      </c>
      <c r="I162" s="193">
        <v>0.5</v>
      </c>
      <c r="J162" s="198">
        <v>0</v>
      </c>
      <c r="K162" s="198">
        <v>284040</v>
      </c>
      <c r="L162" s="194">
        <v>201601</v>
      </c>
      <c r="M162" s="194">
        <v>2320</v>
      </c>
      <c r="N162" s="194">
        <v>67218</v>
      </c>
      <c r="O162" s="194">
        <v>5546</v>
      </c>
      <c r="P162" s="194">
        <v>112486</v>
      </c>
      <c r="Q162" s="194">
        <v>62786</v>
      </c>
      <c r="R162" s="194">
        <v>4556</v>
      </c>
      <c r="S162" s="194">
        <v>2438</v>
      </c>
      <c r="T162" s="195">
        <v>458951</v>
      </c>
      <c r="U162" s="194">
        <v>293907</v>
      </c>
      <c r="V162" s="194">
        <v>28591</v>
      </c>
      <c r="W162" s="195">
        <v>781449</v>
      </c>
      <c r="X162" s="194">
        <v>6000</v>
      </c>
      <c r="Y162" s="194">
        <v>28505</v>
      </c>
      <c r="Z162" s="195">
        <v>815954</v>
      </c>
      <c r="AA162" s="194">
        <v>140007</v>
      </c>
      <c r="AB162" s="194">
        <v>0</v>
      </c>
      <c r="AC162" s="194">
        <v>7013</v>
      </c>
      <c r="AD162" s="194">
        <v>350</v>
      </c>
      <c r="AE162" s="194">
        <v>177598</v>
      </c>
      <c r="AF162" s="194">
        <v>0</v>
      </c>
      <c r="AG162" s="194">
        <v>246183</v>
      </c>
      <c r="AH162" s="194">
        <v>1180</v>
      </c>
      <c r="AI162" s="194">
        <v>5017</v>
      </c>
      <c r="AJ162" s="194">
        <v>0</v>
      </c>
      <c r="AK162" s="194">
        <v>40503</v>
      </c>
      <c r="AL162" s="194">
        <v>47032</v>
      </c>
      <c r="AM162" s="194">
        <v>88081</v>
      </c>
      <c r="AN162" s="195">
        <v>752964</v>
      </c>
      <c r="AO162" s="194">
        <v>28505</v>
      </c>
      <c r="AP162" s="195">
        <v>781469</v>
      </c>
    </row>
    <row r="163" spans="1:42">
      <c r="A163" s="206">
        <f t="shared" si="88"/>
        <v>0</v>
      </c>
      <c r="B163" s="196" t="s">
        <v>77</v>
      </c>
      <c r="C163" s="191" t="s">
        <v>453</v>
      </c>
      <c r="D163" s="191" t="s">
        <v>77</v>
      </c>
      <c r="E163" s="191" t="s">
        <v>165</v>
      </c>
      <c r="F163" s="191" t="s">
        <v>169</v>
      </c>
      <c r="G163" s="192">
        <v>26586</v>
      </c>
      <c r="H163" s="192">
        <v>0</v>
      </c>
      <c r="I163" s="193">
        <v>28.1</v>
      </c>
      <c r="J163" s="194">
        <v>3792162425</v>
      </c>
      <c r="K163" s="194">
        <v>37718743</v>
      </c>
      <c r="L163" s="194">
        <v>18103685</v>
      </c>
      <c r="M163" s="194">
        <v>635684</v>
      </c>
      <c r="N163" s="194">
        <v>10852800</v>
      </c>
      <c r="O163" s="194">
        <v>458552</v>
      </c>
      <c r="P163" s="194">
        <v>8589557</v>
      </c>
      <c r="Q163" s="194">
        <v>249179</v>
      </c>
      <c r="R163" s="194">
        <v>588346</v>
      </c>
      <c r="S163" s="194">
        <v>2191057</v>
      </c>
      <c r="T163" s="195">
        <v>41668860</v>
      </c>
      <c r="U163" s="194">
        <v>11756972</v>
      </c>
      <c r="V163" s="194">
        <v>3797171</v>
      </c>
      <c r="W163" s="195">
        <v>57223003</v>
      </c>
      <c r="X163" s="194">
        <v>1539457</v>
      </c>
      <c r="Y163" s="194">
        <v>1556766</v>
      </c>
      <c r="Z163" s="195">
        <v>60319226</v>
      </c>
      <c r="AA163" s="194">
        <v>5535381</v>
      </c>
      <c r="AB163" s="194">
        <v>0</v>
      </c>
      <c r="AC163" s="194">
        <v>12172585</v>
      </c>
      <c r="AD163" s="194">
        <v>17765</v>
      </c>
      <c r="AE163" s="194">
        <v>6980987</v>
      </c>
      <c r="AF163" s="194">
        <v>207230</v>
      </c>
      <c r="AG163" s="194">
        <v>437853</v>
      </c>
      <c r="AH163" s="194">
        <v>5956850</v>
      </c>
      <c r="AI163" s="194">
        <v>232432</v>
      </c>
      <c r="AJ163" s="194">
        <v>3016611</v>
      </c>
      <c r="AK163" s="194">
        <v>3978536</v>
      </c>
      <c r="AL163" s="194">
        <v>10689370</v>
      </c>
      <c r="AM163" s="194">
        <v>3396648</v>
      </c>
      <c r="AN163" s="195">
        <v>52622248</v>
      </c>
      <c r="AO163" s="194">
        <v>1556766</v>
      </c>
      <c r="AP163" s="195">
        <v>54179014</v>
      </c>
    </row>
    <row r="164" spans="1:42">
      <c r="A164" s="206">
        <f t="shared" si="88"/>
        <v>0</v>
      </c>
      <c r="B164" s="197" t="s">
        <v>78</v>
      </c>
      <c r="C164" s="191" t="s">
        <v>228</v>
      </c>
      <c r="D164" s="191" t="s">
        <v>78</v>
      </c>
      <c r="E164" s="191" t="s">
        <v>165</v>
      </c>
      <c r="F164" s="191" t="s">
        <v>169</v>
      </c>
      <c r="G164" s="192">
        <v>8287</v>
      </c>
      <c r="H164" s="192">
        <v>0</v>
      </c>
      <c r="I164" s="193">
        <v>41.2</v>
      </c>
      <c r="J164" s="194">
        <v>724498532</v>
      </c>
      <c r="K164" s="194">
        <v>4282819</v>
      </c>
      <c r="L164" s="194">
        <v>1904871</v>
      </c>
      <c r="M164" s="194">
        <v>35660</v>
      </c>
      <c r="N164" s="194">
        <v>1622200</v>
      </c>
      <c r="O164" s="194">
        <v>59869</v>
      </c>
      <c r="P164" s="194">
        <v>455749</v>
      </c>
      <c r="Q164" s="194">
        <v>13727</v>
      </c>
      <c r="R164" s="194">
        <v>70541</v>
      </c>
      <c r="S164" s="194">
        <v>265658</v>
      </c>
      <c r="T164" s="195">
        <v>4428274</v>
      </c>
      <c r="U164" s="194">
        <v>1332105</v>
      </c>
      <c r="V164" s="194">
        <v>774574</v>
      </c>
      <c r="W164" s="195">
        <v>6534953</v>
      </c>
      <c r="X164" s="194">
        <v>4864564</v>
      </c>
      <c r="Y164" s="194">
        <v>572230</v>
      </c>
      <c r="Z164" s="195">
        <v>11971746</v>
      </c>
      <c r="AA164" s="194">
        <v>924579</v>
      </c>
      <c r="AB164" s="194">
        <v>0</v>
      </c>
      <c r="AC164" s="194">
        <v>1141057</v>
      </c>
      <c r="AD164" s="194">
        <v>1520</v>
      </c>
      <c r="AE164" s="194">
        <v>1851888</v>
      </c>
      <c r="AF164" s="194">
        <v>762747</v>
      </c>
      <c r="AG164" s="194">
        <v>76193</v>
      </c>
      <c r="AH164" s="194">
        <v>309721</v>
      </c>
      <c r="AI164" s="194">
        <v>61553</v>
      </c>
      <c r="AJ164" s="194">
        <v>408396</v>
      </c>
      <c r="AK164" s="194">
        <v>104483</v>
      </c>
      <c r="AL164" s="194">
        <v>552214</v>
      </c>
      <c r="AM164" s="194">
        <v>1626045</v>
      </c>
      <c r="AN164" s="195">
        <v>7820396</v>
      </c>
      <c r="AO164" s="194">
        <v>572274</v>
      </c>
      <c r="AP164" s="195">
        <v>8392669</v>
      </c>
    </row>
    <row r="165" spans="1:42">
      <c r="A165" s="206">
        <f t="shared" si="88"/>
        <v>0</v>
      </c>
      <c r="B165" s="199" t="s">
        <v>79</v>
      </c>
      <c r="C165" s="191" t="s">
        <v>229</v>
      </c>
      <c r="D165" s="191" t="s">
        <v>79</v>
      </c>
      <c r="E165" s="191" t="s">
        <v>165</v>
      </c>
      <c r="F165" s="191" t="s">
        <v>173</v>
      </c>
      <c r="G165" s="192">
        <v>1738</v>
      </c>
      <c r="H165" s="192">
        <v>0</v>
      </c>
      <c r="I165" s="193">
        <v>1.3</v>
      </c>
      <c r="J165" s="194">
        <v>93175850</v>
      </c>
      <c r="K165" s="194">
        <v>1691500</v>
      </c>
      <c r="L165" s="194">
        <v>379310</v>
      </c>
      <c r="M165" s="194">
        <v>4976</v>
      </c>
      <c r="N165" s="194">
        <v>230065</v>
      </c>
      <c r="O165" s="194">
        <v>18395</v>
      </c>
      <c r="P165" s="194">
        <v>604660</v>
      </c>
      <c r="Q165" s="194">
        <v>0</v>
      </c>
      <c r="R165" s="194">
        <v>17218</v>
      </c>
      <c r="S165" s="194">
        <v>5901</v>
      </c>
      <c r="T165" s="195">
        <v>1260526</v>
      </c>
      <c r="U165" s="194">
        <v>30013</v>
      </c>
      <c r="V165" s="194">
        <v>18666</v>
      </c>
      <c r="W165" s="195">
        <v>1309204</v>
      </c>
      <c r="X165" s="194">
        <v>117500</v>
      </c>
      <c r="Y165" s="194">
        <v>64648</v>
      </c>
      <c r="Z165" s="195">
        <v>1491352</v>
      </c>
      <c r="AA165" s="194">
        <v>172968</v>
      </c>
      <c r="AB165" s="194">
        <v>0</v>
      </c>
      <c r="AC165" s="194">
        <v>70096</v>
      </c>
      <c r="AD165" s="194">
        <v>190</v>
      </c>
      <c r="AE165" s="194">
        <v>149230</v>
      </c>
      <c r="AF165" s="194">
        <v>0</v>
      </c>
      <c r="AG165" s="194">
        <v>0</v>
      </c>
      <c r="AH165" s="194">
        <v>7723</v>
      </c>
      <c r="AI165" s="194">
        <v>314</v>
      </c>
      <c r="AJ165" s="194">
        <v>598445</v>
      </c>
      <c r="AK165" s="194">
        <v>182056</v>
      </c>
      <c r="AL165" s="194">
        <v>113893</v>
      </c>
      <c r="AM165" s="194">
        <v>289747</v>
      </c>
      <c r="AN165" s="195">
        <v>1584662</v>
      </c>
      <c r="AO165" s="194">
        <v>64648</v>
      </c>
      <c r="AP165" s="195">
        <v>1649310</v>
      </c>
    </row>
    <row r="166" spans="1:42">
      <c r="A166" s="206">
        <f t="shared" si="88"/>
        <v>0</v>
      </c>
      <c r="B166" s="197" t="s">
        <v>80</v>
      </c>
      <c r="C166" s="191" t="s">
        <v>230</v>
      </c>
      <c r="D166" s="191" t="s">
        <v>80</v>
      </c>
      <c r="E166" s="191" t="s">
        <v>165</v>
      </c>
      <c r="F166" s="191" t="s">
        <v>169</v>
      </c>
      <c r="G166" s="192">
        <v>8423</v>
      </c>
      <c r="H166" s="192">
        <v>0</v>
      </c>
      <c r="I166" s="193">
        <v>6.6</v>
      </c>
      <c r="J166" s="194">
        <v>597504494</v>
      </c>
      <c r="K166" s="194">
        <v>8739124</v>
      </c>
      <c r="L166" s="194">
        <v>3310903</v>
      </c>
      <c r="M166" s="194">
        <v>65536</v>
      </c>
      <c r="N166" s="194">
        <v>1431866</v>
      </c>
      <c r="O166" s="194">
        <v>108502</v>
      </c>
      <c r="P166" s="194">
        <v>862398</v>
      </c>
      <c r="Q166" s="194">
        <v>32791</v>
      </c>
      <c r="R166" s="194">
        <v>19888</v>
      </c>
      <c r="S166" s="194">
        <v>36493</v>
      </c>
      <c r="T166" s="195">
        <v>5868377</v>
      </c>
      <c r="U166" s="194">
        <v>878600</v>
      </c>
      <c r="V166" s="194">
        <v>380436</v>
      </c>
      <c r="W166" s="195">
        <v>7127413</v>
      </c>
      <c r="X166" s="194">
        <v>133604</v>
      </c>
      <c r="Y166" s="194">
        <v>819076</v>
      </c>
      <c r="Z166" s="195">
        <v>8080093</v>
      </c>
      <c r="AA166" s="194">
        <v>1371657</v>
      </c>
      <c r="AB166" s="194">
        <v>1030</v>
      </c>
      <c r="AC166" s="194">
        <v>1536424</v>
      </c>
      <c r="AD166" s="194">
        <v>0</v>
      </c>
      <c r="AE166" s="194">
        <v>767047</v>
      </c>
      <c r="AF166" s="194">
        <v>251792</v>
      </c>
      <c r="AG166" s="194">
        <v>128338</v>
      </c>
      <c r="AH166" s="194">
        <v>347409</v>
      </c>
      <c r="AI166" s="194">
        <v>62280</v>
      </c>
      <c r="AJ166" s="194">
        <v>0</v>
      </c>
      <c r="AK166" s="194">
        <v>929041</v>
      </c>
      <c r="AL166" s="194">
        <v>858468</v>
      </c>
      <c r="AM166" s="194">
        <v>941891</v>
      </c>
      <c r="AN166" s="195">
        <v>7195377</v>
      </c>
      <c r="AO166" s="194">
        <v>819076</v>
      </c>
      <c r="AP166" s="195">
        <v>8014453</v>
      </c>
    </row>
    <row r="167" spans="1:42">
      <c r="A167" s="206">
        <f t="shared" si="88"/>
        <v>0</v>
      </c>
      <c r="B167" s="199" t="s">
        <v>81</v>
      </c>
      <c r="C167" s="191" t="s">
        <v>231</v>
      </c>
      <c r="D167" s="191" t="s">
        <v>81</v>
      </c>
      <c r="E167" s="191" t="s">
        <v>165</v>
      </c>
      <c r="F167" s="191" t="s">
        <v>173</v>
      </c>
      <c r="G167" s="192">
        <v>1990</v>
      </c>
      <c r="H167" s="192">
        <v>0</v>
      </c>
      <c r="I167" s="193">
        <v>0.3</v>
      </c>
      <c r="J167" s="194">
        <v>61340788</v>
      </c>
      <c r="K167" s="194">
        <v>204500</v>
      </c>
      <c r="L167" s="194">
        <v>246311</v>
      </c>
      <c r="M167" s="194">
        <v>2363</v>
      </c>
      <c r="N167" s="194">
        <v>146012</v>
      </c>
      <c r="O167" s="194">
        <v>18795</v>
      </c>
      <c r="P167" s="194">
        <v>80309</v>
      </c>
      <c r="Q167" s="194">
        <v>182313</v>
      </c>
      <c r="R167" s="194">
        <v>358</v>
      </c>
      <c r="S167" s="194">
        <v>35489</v>
      </c>
      <c r="T167" s="195">
        <v>711950</v>
      </c>
      <c r="U167" s="194">
        <v>203916</v>
      </c>
      <c r="V167" s="194">
        <v>361242</v>
      </c>
      <c r="W167" s="195">
        <v>1277108</v>
      </c>
      <c r="X167" s="194">
        <v>50000</v>
      </c>
      <c r="Y167" s="194">
        <v>0</v>
      </c>
      <c r="Z167" s="195">
        <v>1327108</v>
      </c>
      <c r="AA167" s="194">
        <v>138713</v>
      </c>
      <c r="AB167" s="194">
        <v>0</v>
      </c>
      <c r="AC167" s="194">
        <v>203795</v>
      </c>
      <c r="AD167" s="194">
        <v>0</v>
      </c>
      <c r="AE167" s="194">
        <v>281194</v>
      </c>
      <c r="AF167" s="194">
        <v>279026</v>
      </c>
      <c r="AG167" s="194">
        <v>0</v>
      </c>
      <c r="AH167" s="194">
        <v>62650</v>
      </c>
      <c r="AI167" s="194">
        <v>1345</v>
      </c>
      <c r="AJ167" s="194">
        <v>0</v>
      </c>
      <c r="AK167" s="194">
        <v>142989</v>
      </c>
      <c r="AL167" s="194">
        <v>9988</v>
      </c>
      <c r="AM167" s="194">
        <v>142785</v>
      </c>
      <c r="AN167" s="195">
        <v>1262486</v>
      </c>
      <c r="AO167" s="194">
        <v>0</v>
      </c>
      <c r="AP167" s="195">
        <v>1262486</v>
      </c>
    </row>
    <row r="168" spans="1:42">
      <c r="A168" s="206">
        <f t="shared" si="88"/>
        <v>0</v>
      </c>
      <c r="B168" s="202" t="s">
        <v>82</v>
      </c>
      <c r="C168" s="191" t="s">
        <v>232</v>
      </c>
      <c r="D168" s="191" t="s">
        <v>82</v>
      </c>
      <c r="E168" s="191" t="s">
        <v>165</v>
      </c>
      <c r="F168" s="191" t="s">
        <v>169</v>
      </c>
      <c r="G168" s="192">
        <v>16173</v>
      </c>
      <c r="H168" s="192">
        <v>0</v>
      </c>
      <c r="I168" s="193">
        <v>35.799999999999997</v>
      </c>
      <c r="J168" s="194">
        <v>1821626122</v>
      </c>
      <c r="K168" s="194">
        <v>505000</v>
      </c>
      <c r="L168" s="194">
        <v>558765</v>
      </c>
      <c r="M168" s="194">
        <v>7569</v>
      </c>
      <c r="N168" s="194">
        <v>4502733</v>
      </c>
      <c r="O168" s="194">
        <v>258829</v>
      </c>
      <c r="P168" s="194">
        <v>558963</v>
      </c>
      <c r="Q168" s="194">
        <v>11396</v>
      </c>
      <c r="R168" s="194">
        <v>269858</v>
      </c>
      <c r="S168" s="194">
        <v>263435</v>
      </c>
      <c r="T168" s="195">
        <v>6431548</v>
      </c>
      <c r="U168" s="194">
        <v>690241</v>
      </c>
      <c r="V168" s="194">
        <v>95555</v>
      </c>
      <c r="W168" s="195">
        <v>7217344</v>
      </c>
      <c r="X168" s="194">
        <v>0</v>
      </c>
      <c r="Y168" s="194">
        <v>25000</v>
      </c>
      <c r="Z168" s="195">
        <v>7242344</v>
      </c>
      <c r="AA168" s="194">
        <v>1492551</v>
      </c>
      <c r="AB168" s="194">
        <v>0</v>
      </c>
      <c r="AC168" s="194">
        <v>700850</v>
      </c>
      <c r="AD168" s="194">
        <v>11495</v>
      </c>
      <c r="AE168" s="194">
        <v>1972591</v>
      </c>
      <c r="AF168" s="194">
        <v>100518</v>
      </c>
      <c r="AG168" s="194">
        <v>2479</v>
      </c>
      <c r="AH168" s="194">
        <v>772414</v>
      </c>
      <c r="AI168" s="194">
        <v>286508</v>
      </c>
      <c r="AJ168" s="194">
        <v>0</v>
      </c>
      <c r="AK168" s="194">
        <v>17091</v>
      </c>
      <c r="AL168" s="194">
        <v>913753</v>
      </c>
      <c r="AM168" s="194">
        <v>172475</v>
      </c>
      <c r="AN168" s="195">
        <v>6442725</v>
      </c>
      <c r="AO168" s="194">
        <v>25000</v>
      </c>
      <c r="AP168" s="195">
        <v>6467725</v>
      </c>
    </row>
    <row r="169" spans="1:42">
      <c r="A169" s="206">
        <f t="shared" si="88"/>
        <v>0</v>
      </c>
      <c r="B169" s="190" t="s">
        <v>83</v>
      </c>
      <c r="C169" s="191" t="s">
        <v>454</v>
      </c>
      <c r="D169" s="191" t="s">
        <v>167</v>
      </c>
      <c r="E169" s="191" t="s">
        <v>168</v>
      </c>
      <c r="F169" s="191" t="s">
        <v>169</v>
      </c>
      <c r="G169" s="192">
        <v>154727</v>
      </c>
      <c r="H169" s="192">
        <v>0</v>
      </c>
      <c r="I169" s="193">
        <v>204.5</v>
      </c>
      <c r="J169" s="194">
        <v>10444791771</v>
      </c>
      <c r="K169" s="194">
        <v>57714665</v>
      </c>
      <c r="L169" s="194">
        <v>63583228</v>
      </c>
      <c r="M169" s="194">
        <v>3099810</v>
      </c>
      <c r="N169" s="194">
        <v>82717843</v>
      </c>
      <c r="O169" s="194">
        <v>568303</v>
      </c>
      <c r="P169" s="194">
        <v>30440012</v>
      </c>
      <c r="Q169" s="194">
        <v>4587849</v>
      </c>
      <c r="R169" s="194">
        <v>850607</v>
      </c>
      <c r="S169" s="194">
        <v>14190015</v>
      </c>
      <c r="T169" s="195">
        <v>200037667</v>
      </c>
      <c r="U169" s="194">
        <v>46741425</v>
      </c>
      <c r="V169" s="194">
        <v>34631818</v>
      </c>
      <c r="W169" s="195">
        <v>281410910</v>
      </c>
      <c r="X169" s="194">
        <v>6800419</v>
      </c>
      <c r="Y169" s="194">
        <v>1682882</v>
      </c>
      <c r="Z169" s="195">
        <v>289894211</v>
      </c>
      <c r="AA169" s="194">
        <v>50293418</v>
      </c>
      <c r="AB169" s="194">
        <v>13785064</v>
      </c>
      <c r="AC169" s="194">
        <v>22301444</v>
      </c>
      <c r="AD169" s="194">
        <v>30766693</v>
      </c>
      <c r="AE169" s="194">
        <v>16080227</v>
      </c>
      <c r="AF169" s="194">
        <v>103568604</v>
      </c>
      <c r="AG169" s="194">
        <v>662969</v>
      </c>
      <c r="AH169" s="194">
        <v>6154760</v>
      </c>
      <c r="AI169" s="194">
        <v>3750312</v>
      </c>
      <c r="AJ169" s="194">
        <v>0</v>
      </c>
      <c r="AK169" s="194">
        <v>331867</v>
      </c>
      <c r="AL169" s="194">
        <v>34644415</v>
      </c>
      <c r="AM169" s="194">
        <v>8495929</v>
      </c>
      <c r="AN169" s="195">
        <v>290835702</v>
      </c>
      <c r="AO169" s="194">
        <v>1682882</v>
      </c>
      <c r="AP169" s="195">
        <v>292518584</v>
      </c>
    </row>
    <row r="170" spans="1:42">
      <c r="A170" s="206">
        <f t="shared" si="88"/>
        <v>0</v>
      </c>
      <c r="B170" s="197" t="s">
        <v>84</v>
      </c>
      <c r="C170" s="191" t="s">
        <v>233</v>
      </c>
      <c r="D170" s="191" t="s">
        <v>84</v>
      </c>
      <c r="E170" s="191" t="s">
        <v>168</v>
      </c>
      <c r="F170" s="191" t="s">
        <v>169</v>
      </c>
      <c r="G170" s="192">
        <v>6122</v>
      </c>
      <c r="H170" s="192">
        <v>0</v>
      </c>
      <c r="I170" s="193">
        <v>70.8</v>
      </c>
      <c r="J170" s="194">
        <v>585414892</v>
      </c>
      <c r="K170" s="194">
        <v>6985657</v>
      </c>
      <c r="L170" s="194">
        <v>1484414</v>
      </c>
      <c r="M170" s="194">
        <v>18644</v>
      </c>
      <c r="N170" s="194">
        <v>724896</v>
      </c>
      <c r="O170" s="194">
        <v>34930</v>
      </c>
      <c r="P170" s="194">
        <v>30585</v>
      </c>
      <c r="Q170" s="194">
        <v>60813</v>
      </c>
      <c r="R170" s="194">
        <v>6108</v>
      </c>
      <c r="S170" s="194">
        <v>166764</v>
      </c>
      <c r="T170" s="195">
        <v>2527154</v>
      </c>
      <c r="U170" s="194">
        <v>222014</v>
      </c>
      <c r="V170" s="194">
        <v>87463</v>
      </c>
      <c r="W170" s="195">
        <v>2836630</v>
      </c>
      <c r="X170" s="194">
        <v>0</v>
      </c>
      <c r="Y170" s="194">
        <v>1000</v>
      </c>
      <c r="Z170" s="195">
        <v>2837630</v>
      </c>
      <c r="AA170" s="194">
        <v>606647</v>
      </c>
      <c r="AB170" s="194">
        <v>0</v>
      </c>
      <c r="AC170" s="194">
        <v>447340</v>
      </c>
      <c r="AD170" s="194">
        <v>850</v>
      </c>
      <c r="AE170" s="194">
        <v>619822</v>
      </c>
      <c r="AF170" s="194">
        <v>2500</v>
      </c>
      <c r="AG170" s="194">
        <v>90536</v>
      </c>
      <c r="AH170" s="194">
        <v>24559</v>
      </c>
      <c r="AI170" s="194">
        <v>3500</v>
      </c>
      <c r="AJ170" s="194">
        <v>0</v>
      </c>
      <c r="AK170" s="194">
        <v>312366</v>
      </c>
      <c r="AL170" s="194">
        <v>353832</v>
      </c>
      <c r="AM170" s="194">
        <v>303071</v>
      </c>
      <c r="AN170" s="195">
        <v>2765023</v>
      </c>
      <c r="AO170" s="194">
        <v>1000</v>
      </c>
      <c r="AP170" s="195">
        <v>2766023</v>
      </c>
    </row>
    <row r="171" spans="1:42">
      <c r="A171" s="206">
        <f t="shared" si="88"/>
        <v>0</v>
      </c>
      <c r="B171" s="199" t="s">
        <v>85</v>
      </c>
      <c r="C171" s="191" t="s">
        <v>234</v>
      </c>
      <c r="D171" s="191" t="s">
        <v>85</v>
      </c>
      <c r="E171" s="191" t="s">
        <v>168</v>
      </c>
      <c r="F171" s="191" t="s">
        <v>173</v>
      </c>
      <c r="G171" s="193">
        <v>377</v>
      </c>
      <c r="H171" s="193">
        <v>0</v>
      </c>
      <c r="I171" s="193">
        <v>0.6</v>
      </c>
      <c r="J171" s="194">
        <v>23167654</v>
      </c>
      <c r="K171" s="194">
        <v>443700</v>
      </c>
      <c r="L171" s="194">
        <v>74296</v>
      </c>
      <c r="M171" s="194">
        <v>188</v>
      </c>
      <c r="N171" s="194">
        <v>35349</v>
      </c>
      <c r="O171" s="194">
        <v>10388</v>
      </c>
      <c r="P171" s="194">
        <v>84422</v>
      </c>
      <c r="Q171" s="194">
        <v>58854</v>
      </c>
      <c r="R171" s="194">
        <v>277</v>
      </c>
      <c r="S171" s="194">
        <v>483</v>
      </c>
      <c r="T171" s="195">
        <v>264257</v>
      </c>
      <c r="U171" s="194">
        <v>29495</v>
      </c>
      <c r="V171" s="194">
        <v>0</v>
      </c>
      <c r="W171" s="195">
        <v>293752</v>
      </c>
      <c r="X171" s="194">
        <v>0</v>
      </c>
      <c r="Y171" s="194">
        <v>0</v>
      </c>
      <c r="Z171" s="195">
        <v>293752</v>
      </c>
      <c r="AA171" s="194">
        <v>76031</v>
      </c>
      <c r="AB171" s="194">
        <v>0</v>
      </c>
      <c r="AC171" s="194">
        <v>32053</v>
      </c>
      <c r="AD171" s="194">
        <v>0</v>
      </c>
      <c r="AE171" s="194">
        <v>54812</v>
      </c>
      <c r="AF171" s="194">
        <v>0</v>
      </c>
      <c r="AG171" s="194">
        <v>0</v>
      </c>
      <c r="AH171" s="194">
        <v>2456</v>
      </c>
      <c r="AI171" s="194">
        <v>0</v>
      </c>
      <c r="AJ171" s="194">
        <v>35469</v>
      </c>
      <c r="AK171" s="194">
        <v>26962</v>
      </c>
      <c r="AL171" s="194">
        <v>6203</v>
      </c>
      <c r="AM171" s="194">
        <v>37256</v>
      </c>
      <c r="AN171" s="195">
        <v>271242</v>
      </c>
      <c r="AO171" s="194">
        <v>0</v>
      </c>
      <c r="AP171" s="195">
        <v>271242</v>
      </c>
    </row>
    <row r="172" spans="1:42">
      <c r="A172" s="206">
        <f t="shared" si="88"/>
        <v>0</v>
      </c>
      <c r="B172" s="197" t="s">
        <v>86</v>
      </c>
      <c r="C172" s="191" t="s">
        <v>235</v>
      </c>
      <c r="D172" s="191" t="s">
        <v>86</v>
      </c>
      <c r="E172" s="191" t="s">
        <v>168</v>
      </c>
      <c r="F172" s="191" t="s">
        <v>169</v>
      </c>
      <c r="G172" s="192">
        <v>29480</v>
      </c>
      <c r="H172" s="192">
        <v>0</v>
      </c>
      <c r="I172" s="193">
        <v>49.2</v>
      </c>
      <c r="J172" s="194">
        <v>2328975445</v>
      </c>
      <c r="K172" s="194">
        <v>21764820</v>
      </c>
      <c r="L172" s="194">
        <v>7341433</v>
      </c>
      <c r="M172" s="194">
        <v>152304</v>
      </c>
      <c r="N172" s="194">
        <v>2534366</v>
      </c>
      <c r="O172" s="194">
        <v>317237</v>
      </c>
      <c r="P172" s="194">
        <v>1987823</v>
      </c>
      <c r="Q172" s="194">
        <v>375894</v>
      </c>
      <c r="R172" s="194">
        <v>126285</v>
      </c>
      <c r="S172" s="194">
        <v>949245</v>
      </c>
      <c r="T172" s="195">
        <v>13784587</v>
      </c>
      <c r="U172" s="194">
        <v>894403</v>
      </c>
      <c r="V172" s="194">
        <v>473431</v>
      </c>
      <c r="W172" s="195">
        <v>15152421</v>
      </c>
      <c r="X172" s="194">
        <v>2900583</v>
      </c>
      <c r="Y172" s="194">
        <v>0</v>
      </c>
      <c r="Z172" s="195">
        <v>18053004</v>
      </c>
      <c r="AA172" s="194">
        <v>1470342</v>
      </c>
      <c r="AB172" s="194">
        <v>0</v>
      </c>
      <c r="AC172" s="194">
        <v>3684058</v>
      </c>
      <c r="AD172" s="194">
        <v>1743</v>
      </c>
      <c r="AE172" s="194">
        <v>2578556</v>
      </c>
      <c r="AF172" s="194">
        <v>325081</v>
      </c>
      <c r="AG172" s="194">
        <v>156892</v>
      </c>
      <c r="AH172" s="194">
        <v>390135</v>
      </c>
      <c r="AI172" s="194">
        <v>50537</v>
      </c>
      <c r="AJ172" s="194">
        <v>1190481</v>
      </c>
      <c r="AK172" s="194">
        <v>769830</v>
      </c>
      <c r="AL172" s="194">
        <v>2826267</v>
      </c>
      <c r="AM172" s="194">
        <v>2391001</v>
      </c>
      <c r="AN172" s="195">
        <v>15834923</v>
      </c>
      <c r="AO172" s="194">
        <v>0</v>
      </c>
      <c r="AP172" s="195">
        <v>15834923</v>
      </c>
    </row>
    <row r="173" spans="1:42">
      <c r="A173" s="206">
        <f t="shared" si="88"/>
        <v>0</v>
      </c>
      <c r="B173" s="199" t="s">
        <v>87</v>
      </c>
      <c r="C173" s="191" t="s">
        <v>236</v>
      </c>
      <c r="D173" s="191" t="s">
        <v>87</v>
      </c>
      <c r="E173" s="191" t="s">
        <v>168</v>
      </c>
      <c r="F173" s="191" t="s">
        <v>173</v>
      </c>
      <c r="G173" s="192">
        <v>7729</v>
      </c>
      <c r="H173" s="192">
        <v>0</v>
      </c>
      <c r="I173" s="193">
        <v>1.7</v>
      </c>
      <c r="J173" s="194">
        <v>426783975</v>
      </c>
      <c r="K173" s="194">
        <v>1216280</v>
      </c>
      <c r="L173" s="194">
        <v>3783102</v>
      </c>
      <c r="M173" s="194">
        <v>84384</v>
      </c>
      <c r="N173" s="194">
        <v>762478</v>
      </c>
      <c r="O173" s="194">
        <v>0</v>
      </c>
      <c r="P173" s="194">
        <v>2305228</v>
      </c>
      <c r="Q173" s="194">
        <v>387648</v>
      </c>
      <c r="R173" s="194">
        <v>27857</v>
      </c>
      <c r="S173" s="194">
        <v>84862</v>
      </c>
      <c r="T173" s="195">
        <v>7435558</v>
      </c>
      <c r="U173" s="194">
        <v>1675868</v>
      </c>
      <c r="V173" s="194">
        <v>640262</v>
      </c>
      <c r="W173" s="195">
        <v>9751688</v>
      </c>
      <c r="X173" s="194">
        <v>0</v>
      </c>
      <c r="Y173" s="194">
        <v>213331</v>
      </c>
      <c r="Z173" s="195">
        <v>9965020</v>
      </c>
      <c r="AA173" s="194">
        <v>639606</v>
      </c>
      <c r="AB173" s="194">
        <v>0</v>
      </c>
      <c r="AC173" s="194">
        <v>3117960</v>
      </c>
      <c r="AD173" s="194">
        <v>64</v>
      </c>
      <c r="AE173" s="194">
        <v>643606</v>
      </c>
      <c r="AF173" s="194">
        <v>621599</v>
      </c>
      <c r="AG173" s="194">
        <v>58440</v>
      </c>
      <c r="AH173" s="194">
        <v>1073825</v>
      </c>
      <c r="AI173" s="194">
        <v>31406</v>
      </c>
      <c r="AJ173" s="194">
        <v>474133</v>
      </c>
      <c r="AK173" s="194">
        <v>1636044</v>
      </c>
      <c r="AL173" s="194">
        <v>1332814</v>
      </c>
      <c r="AM173" s="194">
        <v>323796</v>
      </c>
      <c r="AN173" s="195">
        <v>9953293</v>
      </c>
      <c r="AO173" s="194">
        <v>213331</v>
      </c>
      <c r="AP173" s="195">
        <v>10166624</v>
      </c>
    </row>
    <row r="174" spans="1:42">
      <c r="A174" s="206">
        <f t="shared" si="88"/>
        <v>0</v>
      </c>
      <c r="B174" s="197" t="s">
        <v>88</v>
      </c>
      <c r="C174" s="191" t="s">
        <v>237</v>
      </c>
      <c r="D174" s="191" t="s">
        <v>88</v>
      </c>
      <c r="E174" s="191" t="s">
        <v>168</v>
      </c>
      <c r="F174" s="191" t="s">
        <v>169</v>
      </c>
      <c r="G174" s="192">
        <v>21781</v>
      </c>
      <c r="H174" s="192">
        <v>0</v>
      </c>
      <c r="I174" s="193">
        <v>14.2</v>
      </c>
      <c r="J174" s="194">
        <v>2423130612</v>
      </c>
      <c r="K174" s="194">
        <v>10374489</v>
      </c>
      <c r="L174" s="194">
        <v>10116222</v>
      </c>
      <c r="M174" s="194">
        <v>327206</v>
      </c>
      <c r="N174" s="194">
        <v>3026887</v>
      </c>
      <c r="O174" s="194">
        <v>358202</v>
      </c>
      <c r="P174" s="194">
        <v>3540286</v>
      </c>
      <c r="Q174" s="194">
        <v>14329</v>
      </c>
      <c r="R174" s="194">
        <v>331086</v>
      </c>
      <c r="S174" s="194">
        <v>131738</v>
      </c>
      <c r="T174" s="195">
        <v>17845956</v>
      </c>
      <c r="U174" s="194">
        <v>954275</v>
      </c>
      <c r="V174" s="194">
        <v>560396</v>
      </c>
      <c r="W174" s="195">
        <v>19360627</v>
      </c>
      <c r="X174" s="194">
        <v>9648726</v>
      </c>
      <c r="Y174" s="194">
        <v>543980</v>
      </c>
      <c r="Z174" s="195">
        <v>29553333</v>
      </c>
      <c r="AA174" s="194">
        <v>1705458</v>
      </c>
      <c r="AB174" s="194">
        <v>0</v>
      </c>
      <c r="AC174" s="194">
        <v>3321153</v>
      </c>
      <c r="AD174" s="194">
        <v>34597</v>
      </c>
      <c r="AE174" s="194">
        <v>3612017</v>
      </c>
      <c r="AF174" s="194">
        <v>291342</v>
      </c>
      <c r="AG174" s="194">
        <v>0</v>
      </c>
      <c r="AH174" s="194">
        <v>1089169</v>
      </c>
      <c r="AI174" s="194">
        <v>100953</v>
      </c>
      <c r="AJ174" s="194">
        <v>4052328</v>
      </c>
      <c r="AK174" s="194">
        <v>2507125</v>
      </c>
      <c r="AL174" s="194">
        <v>3454495</v>
      </c>
      <c r="AM174" s="194">
        <v>1527246</v>
      </c>
      <c r="AN174" s="195">
        <v>21695882</v>
      </c>
      <c r="AO174" s="194">
        <v>543980</v>
      </c>
      <c r="AP174" s="195">
        <v>22239862</v>
      </c>
    </row>
    <row r="175" spans="1:42">
      <c r="A175" s="206">
        <f t="shared" si="88"/>
        <v>0</v>
      </c>
      <c r="B175" s="197" t="s">
        <v>89</v>
      </c>
      <c r="C175" s="191" t="s">
        <v>238</v>
      </c>
      <c r="D175" s="191" t="s">
        <v>89</v>
      </c>
      <c r="E175" s="191" t="s">
        <v>168</v>
      </c>
      <c r="F175" s="191" t="s">
        <v>169</v>
      </c>
      <c r="G175" s="192">
        <v>2115</v>
      </c>
      <c r="H175" s="192">
        <v>0</v>
      </c>
      <c r="I175" s="193">
        <v>23.9</v>
      </c>
      <c r="J175" s="194">
        <v>202235418</v>
      </c>
      <c r="K175" s="194">
        <v>2709700</v>
      </c>
      <c r="L175" s="194">
        <v>400188</v>
      </c>
      <c r="M175" s="194">
        <v>81679</v>
      </c>
      <c r="N175" s="194">
        <v>193766</v>
      </c>
      <c r="O175" s="194">
        <v>0</v>
      </c>
      <c r="P175" s="194">
        <v>141162</v>
      </c>
      <c r="Q175" s="194">
        <v>0</v>
      </c>
      <c r="R175" s="194">
        <v>39356</v>
      </c>
      <c r="S175" s="194">
        <v>248070</v>
      </c>
      <c r="T175" s="195">
        <v>1104222</v>
      </c>
      <c r="U175" s="194">
        <v>71230</v>
      </c>
      <c r="V175" s="194">
        <v>28267</v>
      </c>
      <c r="W175" s="195">
        <v>1203719</v>
      </c>
      <c r="X175" s="194">
        <v>330600</v>
      </c>
      <c r="Y175" s="194">
        <v>77246</v>
      </c>
      <c r="Z175" s="195">
        <v>1611565</v>
      </c>
      <c r="AA175" s="194">
        <v>382128</v>
      </c>
      <c r="AB175" s="194">
        <v>0</v>
      </c>
      <c r="AC175" s="194">
        <v>276218</v>
      </c>
      <c r="AD175" s="194">
        <v>100</v>
      </c>
      <c r="AE175" s="194">
        <v>78270</v>
      </c>
      <c r="AF175" s="194">
        <v>2345</v>
      </c>
      <c r="AG175" s="194">
        <v>0</v>
      </c>
      <c r="AH175" s="194">
        <v>1959</v>
      </c>
      <c r="AI175" s="194">
        <v>1000</v>
      </c>
      <c r="AJ175" s="194">
        <v>477801</v>
      </c>
      <c r="AK175" s="194">
        <v>0</v>
      </c>
      <c r="AL175" s="194">
        <v>59108</v>
      </c>
      <c r="AM175" s="194">
        <v>172899</v>
      </c>
      <c r="AN175" s="195">
        <v>1451828</v>
      </c>
      <c r="AO175" s="194">
        <v>77246</v>
      </c>
      <c r="AP175" s="195">
        <v>1529074</v>
      </c>
    </row>
    <row r="176" spans="1:42">
      <c r="A176" s="206">
        <f t="shared" si="88"/>
        <v>0</v>
      </c>
      <c r="B176" s="197" t="s">
        <v>90</v>
      </c>
      <c r="C176" s="191" t="s">
        <v>239</v>
      </c>
      <c r="D176" s="191" t="s">
        <v>90</v>
      </c>
      <c r="E176" s="191" t="s">
        <v>168</v>
      </c>
      <c r="F176" s="191" t="s">
        <v>169</v>
      </c>
      <c r="G176" s="192">
        <v>29094</v>
      </c>
      <c r="H176" s="192">
        <v>0</v>
      </c>
      <c r="I176" s="193">
        <v>35.700000000000003</v>
      </c>
      <c r="J176" s="194">
        <v>2547009941</v>
      </c>
      <c r="K176" s="194">
        <v>10110000</v>
      </c>
      <c r="L176" s="194">
        <v>11465185</v>
      </c>
      <c r="M176" s="194">
        <v>323015</v>
      </c>
      <c r="N176" s="194">
        <v>3523483</v>
      </c>
      <c r="O176" s="194">
        <v>538874</v>
      </c>
      <c r="P176" s="194">
        <v>906097</v>
      </c>
      <c r="Q176" s="194">
        <v>177794</v>
      </c>
      <c r="R176" s="194">
        <v>334020</v>
      </c>
      <c r="S176" s="194">
        <v>646756</v>
      </c>
      <c r="T176" s="195">
        <v>17915225</v>
      </c>
      <c r="U176" s="194">
        <v>1021568</v>
      </c>
      <c r="V176" s="194">
        <v>1543636</v>
      </c>
      <c r="W176" s="195">
        <v>20480429</v>
      </c>
      <c r="X176" s="194">
        <v>70750</v>
      </c>
      <c r="Y176" s="194">
        <v>51677</v>
      </c>
      <c r="Z176" s="195">
        <v>20602856</v>
      </c>
      <c r="AA176" s="194">
        <v>2245334</v>
      </c>
      <c r="AB176" s="194">
        <v>1022</v>
      </c>
      <c r="AC176" s="194">
        <v>5788751</v>
      </c>
      <c r="AD176" s="194">
        <v>3400</v>
      </c>
      <c r="AE176" s="194">
        <v>4054515</v>
      </c>
      <c r="AF176" s="194">
        <v>1503575</v>
      </c>
      <c r="AG176" s="194">
        <v>3660</v>
      </c>
      <c r="AH176" s="194">
        <v>417267</v>
      </c>
      <c r="AI176" s="194">
        <v>184764</v>
      </c>
      <c r="AJ176" s="194">
        <v>1672174</v>
      </c>
      <c r="AK176" s="194">
        <v>903117</v>
      </c>
      <c r="AL176" s="194">
        <v>4763104</v>
      </c>
      <c r="AM176" s="194">
        <v>1483485</v>
      </c>
      <c r="AN176" s="195">
        <v>23024167</v>
      </c>
      <c r="AO176" s="194">
        <v>51677</v>
      </c>
      <c r="AP176" s="195">
        <v>23075844</v>
      </c>
    </row>
    <row r="177" spans="1:42">
      <c r="A177" s="206">
        <f t="shared" si="88"/>
        <v>0</v>
      </c>
      <c r="B177" s="204" t="s">
        <v>91</v>
      </c>
      <c r="C177" s="191" t="s">
        <v>455</v>
      </c>
      <c r="D177" s="191" t="s">
        <v>91</v>
      </c>
      <c r="E177" s="191" t="s">
        <v>168</v>
      </c>
      <c r="F177" s="191" t="s">
        <v>169</v>
      </c>
      <c r="G177" s="192">
        <v>66135</v>
      </c>
      <c r="H177" s="192">
        <v>0</v>
      </c>
      <c r="I177" s="193">
        <v>10.8</v>
      </c>
      <c r="J177" s="194">
        <v>2417858243</v>
      </c>
      <c r="K177" s="194">
        <v>95999672</v>
      </c>
      <c r="L177" s="194">
        <v>25594404</v>
      </c>
      <c r="M177" s="194">
        <v>1266964</v>
      </c>
      <c r="N177" s="194">
        <v>11848038</v>
      </c>
      <c r="O177" s="194">
        <v>793997</v>
      </c>
      <c r="P177" s="194">
        <v>28980434</v>
      </c>
      <c r="Q177" s="194">
        <v>266134</v>
      </c>
      <c r="R177" s="194">
        <v>908758</v>
      </c>
      <c r="S177" s="194">
        <v>6641333</v>
      </c>
      <c r="T177" s="195">
        <v>76300062</v>
      </c>
      <c r="U177" s="194">
        <v>16346137</v>
      </c>
      <c r="V177" s="194">
        <v>8428494</v>
      </c>
      <c r="W177" s="195">
        <v>101074693</v>
      </c>
      <c r="X177" s="194">
        <v>3066714</v>
      </c>
      <c r="Y177" s="194">
        <v>406000</v>
      </c>
      <c r="Z177" s="195">
        <v>104547407</v>
      </c>
      <c r="AA177" s="194">
        <v>22284818</v>
      </c>
      <c r="AB177" s="194">
        <v>0</v>
      </c>
      <c r="AC177" s="194">
        <v>26256064</v>
      </c>
      <c r="AD177" s="194">
        <v>0</v>
      </c>
      <c r="AE177" s="194">
        <v>8602444</v>
      </c>
      <c r="AF177" s="194">
        <v>0</v>
      </c>
      <c r="AG177" s="194">
        <v>11516104</v>
      </c>
      <c r="AH177" s="194">
        <v>2042518</v>
      </c>
      <c r="AI177" s="194">
        <v>803457</v>
      </c>
      <c r="AJ177" s="194">
        <v>5177328</v>
      </c>
      <c r="AK177" s="194">
        <v>15802846</v>
      </c>
      <c r="AL177" s="194">
        <v>24262511</v>
      </c>
      <c r="AM177" s="194">
        <v>8849515</v>
      </c>
      <c r="AN177" s="195">
        <v>125597605</v>
      </c>
      <c r="AO177" s="194">
        <v>406000</v>
      </c>
      <c r="AP177" s="195">
        <v>126003605</v>
      </c>
    </row>
    <row r="178" spans="1:42">
      <c r="A178" s="206">
        <f t="shared" si="88"/>
        <v>0</v>
      </c>
      <c r="B178" s="205" t="s">
        <v>92</v>
      </c>
      <c r="C178" s="156">
        <f>SUM(C94:C177)-C104-C105</f>
        <v>-20769002040</v>
      </c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</sheetData>
  <phoneticPr fontId="3" type="noConversion"/>
  <hyperlinks>
    <hyperlink ref="L8" r:id="rId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REAL%20PROPERTY%20TAXES%20AND%20ASSESSMENTS"/>
    <hyperlink ref="M8" r:id="rId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REAL%20PROPERTY%20TAX%20ITEMS"/>
    <hyperlink ref="N8" r:id="rId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LES%20AND%20USE%20TAX"/>
    <hyperlink ref="O8" r:id="rId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NON-PROPERTY%20TAXES"/>
    <hyperlink ref="P8" r:id="rId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FOR%20SERVICES"/>
    <hyperlink ref="Q8" r:id="rId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HARGES%20TO%20OTHER%20GOVERNMENTS"/>
    <hyperlink ref="R8" r:id="rId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SE%20AND%20SALE%20OF%20PROPERTY"/>
    <hyperlink ref="S8" r:id="rId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LOCAL%20REVENUES"/>
    <hyperlink ref="U8" r:id="rId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TATE%20AID"/>
    <hyperlink ref="V8" r:id="rId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FEDERAL%20AID"/>
    <hyperlink ref="X8" r:id="rId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ROCEEDS%20OF%20DEBT"/>
    <hyperlink ref="Y8" r:id="rId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SOURCES"/>
    <hyperlink ref="AA8" r:id="rId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GENERAL%20GOVERNMENT"/>
    <hyperlink ref="AB8" r:id="rId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DUCATION"/>
    <hyperlink ref="AC8" r:id="rId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PUBLIC%20SAFETY"/>
    <hyperlink ref="AD8" r:id="rId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HEALTH"/>
    <hyperlink ref="AE8" r:id="rId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TRANSPORTATION"/>
    <hyperlink ref="AF8" r:id="rId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OCIAL%20SERVICES"/>
    <hyperlink ref="AG8" r:id="rId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CONOMIC%20DEVELOPMENT"/>
    <hyperlink ref="AH8" r:id="rId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ULTURE%20AND%20RECREATION"/>
    <hyperlink ref="AI8" r:id="rId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COMMUNITY%20SERVICES"/>
    <hyperlink ref="AJ8" r:id="rId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UTILITIES"/>
    <hyperlink ref="AK8" r:id="rId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SANITATION"/>
    <hyperlink ref="AL8" r:id="rId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EMPLOYEE%20BENEFITS"/>
    <hyperlink ref="AM8" r:id="rId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DEBT%20SERVICE"/>
    <hyperlink ref="AO8" r:id="rId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004140&amp;P_GOV_LEVEL1_CAT=OTHER%20USES"/>
    <hyperlink ref="L11" r:id="rId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REAL%20PROPERTY%20TAXES%20AND%20ASSESSMENTS"/>
    <hyperlink ref="M11" r:id="rId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REAL%20PROPERTY%20TAX%20ITEMS"/>
    <hyperlink ref="N11" r:id="rId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LES%20AND%20USE%20TAX"/>
    <hyperlink ref="O11" r:id="rId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NON-PROPERTY%20TAXES"/>
    <hyperlink ref="P11" r:id="rId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FOR%20SERVICES"/>
    <hyperlink ref="Q11" r:id="rId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HARGES%20TO%20OTHER%20GOVERNMENTS"/>
    <hyperlink ref="R11" r:id="rId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SE%20AND%20SALE%20OF%20PROPERTY"/>
    <hyperlink ref="S11" r:id="rId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LOCAL%20REVENUES"/>
    <hyperlink ref="U11" r:id="rId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TATE%20AID"/>
    <hyperlink ref="V11" r:id="rId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FEDERAL%20AID"/>
    <hyperlink ref="X11" r:id="rId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ROCEEDS%20OF%20DEBT"/>
    <hyperlink ref="Y11" r:id="rId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SOURCES"/>
    <hyperlink ref="AA11" r:id="rId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GENERAL%20GOVERNMENT"/>
    <hyperlink ref="AB11" r:id="rId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DUCATION"/>
    <hyperlink ref="AC11" r:id="rId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PUBLIC%20SAFETY"/>
    <hyperlink ref="AD11" r:id="rId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HEALTH"/>
    <hyperlink ref="AE11" r:id="rId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TRANSPORTATION"/>
    <hyperlink ref="AF11" r:id="rId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OCIAL%20SERVICES"/>
    <hyperlink ref="AG11" r:id="rId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CONOMIC%20DEVELOPMENT"/>
    <hyperlink ref="AH11" r:id="rId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ULTURE%20AND%20RECREATION"/>
    <hyperlink ref="AI11" r:id="rId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COMMUNITY%20SERVICES"/>
    <hyperlink ref="AJ11" r:id="rId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UTILITIES"/>
    <hyperlink ref="AK11" r:id="rId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SANITATION"/>
    <hyperlink ref="AL11" r:id="rId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EMPLOYEE%20BENEFITS"/>
    <hyperlink ref="AM11" r:id="rId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DEBT%20SERVICE"/>
    <hyperlink ref="AO11" r:id="rId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1100&amp;P_GOV_LEVEL1_CAT=OTHER%20USES"/>
    <hyperlink ref="L12" r:id="rId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REAL%20PROPERTY%20TAXES%20AND%20ASSESSMENTS"/>
    <hyperlink ref="M12" r:id="rId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REAL%20PROPERTY%20TAX%20ITEMS"/>
    <hyperlink ref="N12" r:id="rId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LES%20AND%20USE%20TAX"/>
    <hyperlink ref="O12" r:id="rId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NON-PROPERTY%20TAXES"/>
    <hyperlink ref="P12" r:id="rId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FOR%20SERVICES"/>
    <hyperlink ref="Q12" r:id="rId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HARGES%20TO%20OTHER%20GOVERNMENTS"/>
    <hyperlink ref="R12" r:id="rId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SE%20AND%20SALE%20OF%20PROPERTY"/>
    <hyperlink ref="S12" r:id="rId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LOCAL%20REVENUES"/>
    <hyperlink ref="U12" r:id="rId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TATE%20AID"/>
    <hyperlink ref="V12" r:id="rId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FEDERAL%20AID"/>
    <hyperlink ref="X12" r:id="rId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ROCEEDS%20OF%20DEBT"/>
    <hyperlink ref="Y12" r:id="rId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SOURCES"/>
    <hyperlink ref="AA12" r:id="rId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GENERAL%20GOVERNMENT"/>
    <hyperlink ref="AB12" r:id="rId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DUCATION"/>
    <hyperlink ref="AC12" r:id="rId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PUBLIC%20SAFETY"/>
    <hyperlink ref="AD12" r:id="rId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HEALTH"/>
    <hyperlink ref="AE12" r:id="rId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TRANSPORTATION"/>
    <hyperlink ref="AF12" r:id="rId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OCIAL%20SERVICES"/>
    <hyperlink ref="AG12" r:id="rId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CONOMIC%20DEVELOPMENT"/>
    <hyperlink ref="AH12" r:id="rId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ULTURE%20AND%20RECREATION"/>
    <hyperlink ref="AI12" r:id="rId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COMMUNITY%20SERVICES"/>
    <hyperlink ref="AJ12" r:id="rId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UTILITIES"/>
    <hyperlink ref="AK12" r:id="rId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SANITATION"/>
    <hyperlink ref="AL12" r:id="rId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EMPLOYEE%20BENEFITS"/>
    <hyperlink ref="AM12" r:id="rId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DEBT%20SERVICE"/>
    <hyperlink ref="AO12" r:id="rId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18703040&amp;P_GOV_LEVEL1_CAT=OTHER%20USES"/>
    <hyperlink ref="L14" r:id="rId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REAL%20PROPERTY%20TAXES%20AND%20ASSESSMENTS"/>
    <hyperlink ref="M14" r:id="rId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REAL%20PROPERTY%20TAX%20ITEMS"/>
    <hyperlink ref="N14" r:id="rId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LES%20AND%20USE%20TAX"/>
    <hyperlink ref="O14" r:id="rId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NON-PROPERTY%20TAXES"/>
    <hyperlink ref="P14" r:id="rId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FOR%20SERVICES"/>
    <hyperlink ref="Q14" r:id="rId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HARGES%20TO%20OTHER%20GOVERNMENTS"/>
    <hyperlink ref="R14" r:id="rId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SE%20AND%20SALE%20OF%20PROPERTY"/>
    <hyperlink ref="S14" r:id="rId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LOCAL%20REVENUES"/>
    <hyperlink ref="U14" r:id="rId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TATE%20AID"/>
    <hyperlink ref="V14" r:id="rId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FEDERAL%20AID"/>
    <hyperlink ref="X14" r:id="rId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ROCEEDS%20OF%20DEBT"/>
    <hyperlink ref="Y14" r:id="rId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SOURCES"/>
    <hyperlink ref="AA14" r:id="rId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GENERAL%20GOVERNMENT"/>
    <hyperlink ref="AB14" r:id="rId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DUCATION"/>
    <hyperlink ref="AC14" r:id="rId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PUBLIC%20SAFETY"/>
    <hyperlink ref="AD14" r:id="rId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HEALTH"/>
    <hyperlink ref="AE14" r:id="rId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TRANSPORTATION"/>
    <hyperlink ref="AF14" r:id="rId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OCIAL%20SERVICES"/>
    <hyperlink ref="AG14" r:id="rId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CONOMIC%20DEVELOPMENT"/>
    <hyperlink ref="AH14" r:id="rId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ULTURE%20AND%20RECREATION"/>
    <hyperlink ref="AI14" r:id="rId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COMMUNITY%20SERVICES"/>
    <hyperlink ref="AJ14" r:id="rId1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UTILITIES"/>
    <hyperlink ref="AK14" r:id="rId1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SANITATION"/>
    <hyperlink ref="AL14" r:id="rId1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EMPLOYEE%20BENEFITS"/>
    <hyperlink ref="AM14" r:id="rId1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DEBT%20SERVICE"/>
    <hyperlink ref="AO14" r:id="rId1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4502040&amp;P_GOV_LEVEL1_CAT=OTHER%20USES"/>
    <hyperlink ref="L17" r:id="rId1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REAL%20PROPERTY%20TAXES%20AND%20ASSESSMENTS"/>
    <hyperlink ref="M17" r:id="rId1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REAL%20PROPERTY%20TAX%20ITEMS"/>
    <hyperlink ref="N17" r:id="rId1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LES%20AND%20USE%20TAX"/>
    <hyperlink ref="O17" r:id="rId1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NON-PROPERTY%20TAXES"/>
    <hyperlink ref="P17" r:id="rId1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FOR%20SERVICES"/>
    <hyperlink ref="Q17" r:id="rId1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HARGES%20TO%20OTHER%20GOVERNMENTS"/>
    <hyperlink ref="R17" r:id="rId1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SE%20AND%20SALE%20OF%20PROPERTY"/>
    <hyperlink ref="S17" r:id="rId1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LOCAL%20REVENUES"/>
    <hyperlink ref="U17" r:id="rId1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TATE%20AID"/>
    <hyperlink ref="V17" r:id="rId1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FEDERAL%20AID"/>
    <hyperlink ref="X17" r:id="rId1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ROCEEDS%20OF%20DEBT"/>
    <hyperlink ref="Y17" r:id="rId1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SOURCES"/>
    <hyperlink ref="AA17" r:id="rId1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GENERAL%20GOVERNMENT"/>
    <hyperlink ref="AB17" r:id="rId1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DUCATION"/>
    <hyperlink ref="AC17" r:id="rId1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PUBLIC%20SAFETY"/>
    <hyperlink ref="AD17" r:id="rId1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HEALTH"/>
    <hyperlink ref="AE17" r:id="rId1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TRANSPORTATION"/>
    <hyperlink ref="AF17" r:id="rId1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OCIAL%20SERVICES"/>
    <hyperlink ref="AG17" r:id="rId1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CONOMIC%20DEVELOPMENT"/>
    <hyperlink ref="AH17" r:id="rId1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ULTURE%20AND%20RECREATION"/>
    <hyperlink ref="AI17" r:id="rId1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COMMUNITY%20SERVICES"/>
    <hyperlink ref="AJ17" r:id="rId1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UTILITIES"/>
    <hyperlink ref="AK17" r:id="rId1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SANITATION"/>
    <hyperlink ref="AL17" r:id="rId1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EMPLOYEE%20BENEFITS"/>
    <hyperlink ref="AM17" r:id="rId1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DEBT%20SERVICE"/>
    <hyperlink ref="AO17" r:id="rId1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35500120&amp;P_GOV_LEVEL1_CAT=OTHER%20USES"/>
    <hyperlink ref="L20" r:id="rId1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REAL%20PROPERTY%20TAXES%20AND%20ASSESSMENTS"/>
    <hyperlink ref="M20" r:id="rId1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REAL%20PROPERTY%20TAX%20ITEMS"/>
    <hyperlink ref="N20" r:id="rId1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LES%20AND%20USE%20TAX"/>
    <hyperlink ref="O20" r:id="rId1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NON-PROPERTY%20TAXES"/>
    <hyperlink ref="P20" r:id="rId1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FOR%20SERVICES"/>
    <hyperlink ref="Q20" r:id="rId1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HARGES%20TO%20OTHER%20GOVERNMENTS"/>
    <hyperlink ref="R20" r:id="rId1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SE%20AND%20SALE%20OF%20PROPERTY"/>
    <hyperlink ref="S20" r:id="rId1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LOCAL%20REVENUES"/>
    <hyperlink ref="U20" r:id="rId1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TATE%20AID"/>
    <hyperlink ref="V20" r:id="rId1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FEDERAL%20AID"/>
    <hyperlink ref="X20" r:id="rId1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ROCEEDS%20OF%20DEBT"/>
    <hyperlink ref="Y20" r:id="rId1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SOURCES"/>
    <hyperlink ref="AA20" r:id="rId1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GENERAL%20GOVERNMENT"/>
    <hyperlink ref="AB20" r:id="rId1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DUCATION"/>
    <hyperlink ref="AC20" r:id="rId1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PUBLIC%20SAFETY"/>
    <hyperlink ref="AD20" r:id="rId1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HEALTH"/>
    <hyperlink ref="AE20" r:id="rId1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TRANSPORTATION"/>
    <hyperlink ref="AF20" r:id="rId1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OCIAL%20SERVICES"/>
    <hyperlink ref="AG20" r:id="rId1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CONOMIC%20DEVELOPMENT"/>
    <hyperlink ref="AH20" r:id="rId1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ULTURE%20AND%20RECREATION"/>
    <hyperlink ref="AI20" r:id="rId1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COMMUNITY%20SERVICES"/>
    <hyperlink ref="AJ20" r:id="rId1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UTILITIES"/>
    <hyperlink ref="AK20" r:id="rId1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SANITATION"/>
    <hyperlink ref="AL20" r:id="rId1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EMPLOYEE%20BENEFITS"/>
    <hyperlink ref="AM20" r:id="rId1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DEBT%20SERVICE"/>
    <hyperlink ref="AO20" r:id="rId1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010458105090&amp;P_GOV_LEVEL1_CAT=OTHER%20USES"/>
    <hyperlink ref="L32" r:id="rId1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REAL%20PROPERTY%20TAXES%20AND%20ASSESSMENTS"/>
    <hyperlink ref="M32" r:id="rId1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REAL%20PROPERTY%20TAX%20ITEMS"/>
    <hyperlink ref="N32" r:id="rId1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LES%20AND%20USE%20TAX"/>
    <hyperlink ref="O32" r:id="rId1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NON-PROPERTY%20TAXES"/>
    <hyperlink ref="P32" r:id="rId1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FOR%20SERVICES"/>
    <hyperlink ref="Q32" r:id="rId1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HARGES%20TO%20OTHER%20GOVERNMENTS"/>
    <hyperlink ref="R32" r:id="rId1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SE%20AND%20SALE%20OF%20PROPERTY"/>
    <hyperlink ref="S32" r:id="rId1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LOCAL%20REVENUES"/>
    <hyperlink ref="U32" r:id="rId1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TATE%20AID"/>
    <hyperlink ref="V32" r:id="rId1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FEDERAL%20AID"/>
    <hyperlink ref="X32" r:id="rId1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ROCEEDS%20OF%20DEBT"/>
    <hyperlink ref="Y32" r:id="rId1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SOURCES"/>
    <hyperlink ref="AA32" r:id="rId1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GENERAL%20GOVERNMENT"/>
    <hyperlink ref="AB32" r:id="rId1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DUCATION"/>
    <hyperlink ref="AC32" r:id="rId1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PUBLIC%20SAFETY"/>
    <hyperlink ref="AD32" r:id="rId1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HEALTH"/>
    <hyperlink ref="AE32" r:id="rId1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TRANSPORTATION"/>
    <hyperlink ref="AF32" r:id="rId1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OCIAL%20SERVICES"/>
    <hyperlink ref="AG32" r:id="rId1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CONOMIC%20DEVELOPMENT"/>
    <hyperlink ref="AH32" r:id="rId1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ULTURE%20AND%20RECREATION"/>
    <hyperlink ref="AI32" r:id="rId1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COMMUNITY%20SERVICES"/>
    <hyperlink ref="AJ32" r:id="rId1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UTILITIES"/>
    <hyperlink ref="AK32" r:id="rId1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SANITATION"/>
    <hyperlink ref="AL32" r:id="rId1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EMPLOYEE%20BENEFITS"/>
    <hyperlink ref="AM32" r:id="rId1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DEBT%20SERVICE"/>
    <hyperlink ref="AO32" r:id="rId1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39802380&amp;P_GOV_LEVEL1_CAT=OTHER%20USES"/>
    <hyperlink ref="L34" r:id="rId1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REAL%20PROPERTY%20TAXES%20AND%20ASSESSMENTS"/>
    <hyperlink ref="M34" r:id="rId1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REAL%20PROPERTY%20TAX%20ITEMS"/>
    <hyperlink ref="N34" r:id="rId1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LES%20AND%20USE%20TAX"/>
    <hyperlink ref="O34" r:id="rId1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NON-PROPERTY%20TAXES"/>
    <hyperlink ref="P34" r:id="rId1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FOR%20SERVICES"/>
    <hyperlink ref="Q34" r:id="rId1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HARGES%20TO%20OTHER%20GOVERNMENTS"/>
    <hyperlink ref="R34" r:id="rId1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SE%20AND%20SALE%20OF%20PROPERTY"/>
    <hyperlink ref="S34" r:id="rId1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LOCAL%20REVENUES"/>
    <hyperlink ref="U34" r:id="rId1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TATE%20AID"/>
    <hyperlink ref="V34" r:id="rId1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FEDERAL%20AID"/>
    <hyperlink ref="X34" r:id="rId1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ROCEEDS%20OF%20DEBT"/>
    <hyperlink ref="Y34" r:id="rId1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SOURCES"/>
    <hyperlink ref="AA34" r:id="rId1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GENERAL%20GOVERNMENT"/>
    <hyperlink ref="AB34" r:id="rId1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DUCATION"/>
    <hyperlink ref="AC34" r:id="rId1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PUBLIC%20SAFETY"/>
    <hyperlink ref="AD34" r:id="rId1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HEALTH"/>
    <hyperlink ref="AE34" r:id="rId1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TRANSPORTATION"/>
    <hyperlink ref="AF34" r:id="rId2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OCIAL%20SERVICES"/>
    <hyperlink ref="AG34" r:id="rId2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CONOMIC%20DEVELOPMENT"/>
    <hyperlink ref="AH34" r:id="rId2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ULTURE%20AND%20RECREATION"/>
    <hyperlink ref="AI34" r:id="rId2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COMMUNITY%20SERVICES"/>
    <hyperlink ref="AJ34" r:id="rId2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UTILITIES"/>
    <hyperlink ref="AK34" r:id="rId2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SANITATION"/>
    <hyperlink ref="AL34" r:id="rId2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EMPLOYEE%20BENEFITS"/>
    <hyperlink ref="AM34" r:id="rId2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DEBT%20SERVICE"/>
    <hyperlink ref="AO34" r:id="rId2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1435&amp;P_GOV_LEVEL1_CAT=OTHER%20USES"/>
    <hyperlink ref="L25" r:id="rId2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REAL%20PROPERTY%20TAXES%20AND%20ASSESSMENTS"/>
    <hyperlink ref="M25" r:id="rId2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REAL%20PROPERTY%20TAX%20ITEMS"/>
    <hyperlink ref="N25" r:id="rId2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LES%20AND%20USE%20TAX"/>
    <hyperlink ref="O25" r:id="rId2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NON-PROPERTY%20TAXES"/>
    <hyperlink ref="P25" r:id="rId2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FOR%20SERVICES"/>
    <hyperlink ref="Q25" r:id="rId2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HARGES%20TO%20OTHER%20GOVERNMENTS"/>
    <hyperlink ref="R25" r:id="rId2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SE%20AND%20SALE%20OF%20PROPERTY"/>
    <hyperlink ref="S25" r:id="rId2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LOCAL%20REVENUES"/>
    <hyperlink ref="U25" r:id="rId2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TATE%20AID"/>
    <hyperlink ref="V25" r:id="rId2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FEDERAL%20AID"/>
    <hyperlink ref="X25" r:id="rId2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ROCEEDS%20OF%20DEBT"/>
    <hyperlink ref="Y25" r:id="rId2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SOURCES"/>
    <hyperlink ref="AA25" r:id="rId2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GENERAL%20GOVERNMENT"/>
    <hyperlink ref="AB25" r:id="rId2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DUCATION"/>
    <hyperlink ref="AC25" r:id="rId2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PUBLIC%20SAFETY"/>
    <hyperlink ref="AD25" r:id="rId2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HEALTH"/>
    <hyperlink ref="AE25" r:id="rId2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TRANSPORTATION"/>
    <hyperlink ref="AF25" r:id="rId2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OCIAL%20SERVICES"/>
    <hyperlink ref="AG25" r:id="rId2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CONOMIC%20DEVELOPMENT"/>
    <hyperlink ref="AH25" r:id="rId2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ULTURE%20AND%20RECREATION"/>
    <hyperlink ref="AI25" r:id="rId2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COMMUNITY%20SERVICES"/>
    <hyperlink ref="AJ25" r:id="rId2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UTILITIES"/>
    <hyperlink ref="AK25" r:id="rId2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SANITATION"/>
    <hyperlink ref="AL25" r:id="rId2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EMPLOYEE%20BENEFITS"/>
    <hyperlink ref="AM25" r:id="rId2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DEBT%20SERVICE"/>
    <hyperlink ref="AO25" r:id="rId2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56103330&amp;P_GOV_LEVEL1_CAT=OTHER%20USES"/>
    <hyperlink ref="L26" r:id="rId2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REAL%20PROPERTY%20TAXES%20AND%20ASSESSMENTS"/>
    <hyperlink ref="M26" r:id="rId2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REAL%20PROPERTY%20TAX%20ITEMS"/>
    <hyperlink ref="N26" r:id="rId2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LES%20AND%20USE%20TAX"/>
    <hyperlink ref="O26" r:id="rId2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NON-PROPERTY%20TAXES"/>
    <hyperlink ref="P26" r:id="rId2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FOR%20SERVICES"/>
    <hyperlink ref="Q26" r:id="rId2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HARGES%20TO%20OTHER%20GOVERNMENTS"/>
    <hyperlink ref="R26" r:id="rId2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SE%20AND%20SALE%20OF%20PROPERTY"/>
    <hyperlink ref="S26" r:id="rId2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LOCAL%20REVENUES"/>
    <hyperlink ref="U26" r:id="rId2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TATE%20AID"/>
    <hyperlink ref="V26" r:id="rId2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FEDERAL%20AID"/>
    <hyperlink ref="X26" r:id="rId2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ROCEEDS%20OF%20DEBT"/>
    <hyperlink ref="Y26" r:id="rId2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SOURCES"/>
    <hyperlink ref="AA26" r:id="rId2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GENERAL%20GOVERNMENT"/>
    <hyperlink ref="AB26" r:id="rId2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DUCATION"/>
    <hyperlink ref="AC26" r:id="rId2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PUBLIC%20SAFETY"/>
    <hyperlink ref="AD26" r:id="rId2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HEALTH"/>
    <hyperlink ref="AE26" r:id="rId2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TRANSPORTATION"/>
    <hyperlink ref="AF26" r:id="rId2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OCIAL%20SERVICES"/>
    <hyperlink ref="AG26" r:id="rId2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CONOMIC%20DEVELOPMENT"/>
    <hyperlink ref="AH26" r:id="rId2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ULTURE%20AND%20RECREATION"/>
    <hyperlink ref="AI26" r:id="rId2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COMMUNITY%20SERVICES"/>
    <hyperlink ref="AJ26" r:id="rId2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UTILITIES"/>
    <hyperlink ref="AK26" r:id="rId2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SANITATION"/>
    <hyperlink ref="AL26" r:id="rId2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EMPLOYEE%20BENEFITS"/>
    <hyperlink ref="AM26" r:id="rId2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DEBT%20SERVICE"/>
    <hyperlink ref="AO26" r:id="rId2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67005020&amp;P_GOV_LEVEL1_CAT=OTHER%20USES"/>
    <hyperlink ref="L42" r:id="rId2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REAL%20PROPERTY%20TAXES%20AND%20ASSESSMENTS"/>
    <hyperlink ref="M42" r:id="rId2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REAL%20PROPERTY%20TAX%20ITEMS"/>
    <hyperlink ref="N42" r:id="rId2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LES%20AND%20USE%20TAX"/>
    <hyperlink ref="O42" r:id="rId2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NON-PROPERTY%20TAXES"/>
    <hyperlink ref="P42" r:id="rId2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FOR%20SERVICES"/>
    <hyperlink ref="Q42" r:id="rId2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HARGES%20TO%20OTHER%20GOVERNMENTS"/>
    <hyperlink ref="R42" r:id="rId2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SE%20AND%20SALE%20OF%20PROPERTY"/>
    <hyperlink ref="S42" r:id="rId2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LOCAL%20REVENUES"/>
    <hyperlink ref="U42" r:id="rId2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TATE%20AID"/>
    <hyperlink ref="V42" r:id="rId2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FEDERAL%20AID"/>
    <hyperlink ref="X42" r:id="rId2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ROCEEDS%20OF%20DEBT"/>
    <hyperlink ref="Y42" r:id="rId2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SOURCES"/>
    <hyperlink ref="AA42" r:id="rId2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GENERAL%20GOVERNMENT"/>
    <hyperlink ref="AB42" r:id="rId2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DUCATION"/>
    <hyperlink ref="AC42" r:id="rId2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PUBLIC%20SAFETY"/>
    <hyperlink ref="AD42" r:id="rId2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HEALTH"/>
    <hyperlink ref="AE42" r:id="rId2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TRANSPORTATION"/>
    <hyperlink ref="AF42" r:id="rId2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OCIAL%20SERVICES"/>
    <hyperlink ref="AG42" r:id="rId2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CONOMIC%20DEVELOPMENT"/>
    <hyperlink ref="AH42" r:id="rId2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ULTURE%20AND%20RECREATION"/>
    <hyperlink ref="AI42" r:id="rId2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COMMUNITY%20SERVICES"/>
    <hyperlink ref="AJ42" r:id="rId2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UTILITIES"/>
    <hyperlink ref="AK42" r:id="rId2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SANITATION"/>
    <hyperlink ref="AL42" r:id="rId2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EMPLOYEE%20BENEFITS"/>
    <hyperlink ref="AM42" r:id="rId2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DEBT%20SERVICE"/>
    <hyperlink ref="AO42" r:id="rId2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204460&amp;P_GOV_LEVEL1_CAT=OTHER%20USES"/>
    <hyperlink ref="L44" r:id="rId2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REAL%20PROPERTY%20TAXES%20AND%20ASSESSMENTS"/>
    <hyperlink ref="M44" r:id="rId2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REAL%20PROPERTY%20TAX%20ITEMS"/>
    <hyperlink ref="N44" r:id="rId2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LES%20AND%20USE%20TAX"/>
    <hyperlink ref="O44" r:id="rId2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NON-PROPERTY%20TAXES"/>
    <hyperlink ref="P44" r:id="rId2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FOR%20SERVICES"/>
    <hyperlink ref="Q44" r:id="rId2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HARGES%20TO%20OTHER%20GOVERNMENTS"/>
    <hyperlink ref="R44" r:id="rId2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SE%20AND%20SALE%20OF%20PROPERTY"/>
    <hyperlink ref="S44" r:id="rId2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LOCAL%20REVENUES"/>
    <hyperlink ref="U44" r:id="rId2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TATE%20AID"/>
    <hyperlink ref="V44" r:id="rId2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FEDERAL%20AID"/>
    <hyperlink ref="X44" r:id="rId2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ROCEEDS%20OF%20DEBT"/>
    <hyperlink ref="Y44" r:id="rId2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SOURCES"/>
    <hyperlink ref="AA44" r:id="rId2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GENERAL%20GOVERNMENT"/>
    <hyperlink ref="AB44" r:id="rId3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DUCATION"/>
    <hyperlink ref="AC44" r:id="rId3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PUBLIC%20SAFETY"/>
    <hyperlink ref="AD44" r:id="rId3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HEALTH"/>
    <hyperlink ref="AE44" r:id="rId3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TRANSPORTATION"/>
    <hyperlink ref="AF44" r:id="rId3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OCIAL%20SERVICES"/>
    <hyperlink ref="AG44" r:id="rId3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CONOMIC%20DEVELOPMENT"/>
    <hyperlink ref="AH44" r:id="rId3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ULTURE%20AND%20RECREATION"/>
    <hyperlink ref="AI44" r:id="rId3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COMMUNITY%20SERVICES"/>
    <hyperlink ref="AJ44" r:id="rId3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UTILITIES"/>
    <hyperlink ref="AK44" r:id="rId3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SANITATION"/>
    <hyperlink ref="AL44" r:id="rId3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EMPLOYEE%20BENEFITS"/>
    <hyperlink ref="AM44" r:id="rId3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DEBT%20SERVICE"/>
    <hyperlink ref="AO44" r:id="rId3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380475300790&amp;P_GOV_LEVEL1_CAT=OTHER%20USES"/>
    <hyperlink ref="L53" r:id="rId3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REAL%20PROPERTY%20TAXES%20AND%20ASSESSMENTS"/>
    <hyperlink ref="M53" r:id="rId3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REAL%20PROPERTY%20TAX%20ITEMS"/>
    <hyperlink ref="N53" r:id="rId3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LES%20AND%20USE%20TAX"/>
    <hyperlink ref="O53" r:id="rId3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NON-PROPERTY%20TAXES"/>
    <hyperlink ref="P53" r:id="rId3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FOR%20SERVICES"/>
    <hyperlink ref="Q53" r:id="rId3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HARGES%20TO%20OTHER%20GOVERNMENTS"/>
    <hyperlink ref="R53" r:id="rId3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SE%20AND%20SALE%20OF%20PROPERTY"/>
    <hyperlink ref="S53" r:id="rId3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LOCAL%20REVENUES"/>
    <hyperlink ref="U53" r:id="rId3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TATE%20AID"/>
    <hyperlink ref="V53" r:id="rId3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FEDERAL%20AID"/>
    <hyperlink ref="X53" r:id="rId3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ROCEEDS%20OF%20DEBT"/>
    <hyperlink ref="Y53" r:id="rId3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SOURCES"/>
    <hyperlink ref="AA53" r:id="rId3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GENERAL%20GOVERNMENT"/>
    <hyperlink ref="AB53" r:id="rId3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DUCATION"/>
    <hyperlink ref="AC53" r:id="rId3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PUBLIC%20SAFETY"/>
    <hyperlink ref="AD53" r:id="rId3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HEALTH"/>
    <hyperlink ref="AE53" r:id="rId3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TRANSPORTATION"/>
    <hyperlink ref="AF53" r:id="rId3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OCIAL%20SERVICES"/>
    <hyperlink ref="AG53" r:id="rId3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CONOMIC%20DEVELOPMENT"/>
    <hyperlink ref="AH53" r:id="rId3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ULTURE%20AND%20RECREATION"/>
    <hyperlink ref="AI53" r:id="rId3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COMMUNITY%20SERVICES"/>
    <hyperlink ref="AJ53" r:id="rId3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UTILITIES"/>
    <hyperlink ref="AK53" r:id="rId3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SANITATION"/>
    <hyperlink ref="AL53" r:id="rId3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EMPLOYEE%20BENEFITS"/>
    <hyperlink ref="AM53" r:id="rId3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DEBT%20SERVICE"/>
    <hyperlink ref="AO53" r:id="rId3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20001150&amp;P_GOV_LEVEL1_CAT=OTHER%20USES"/>
    <hyperlink ref="L57" r:id="rId3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REAL%20PROPERTY%20TAXES%20AND%20ASSESSMENTS"/>
    <hyperlink ref="M57" r:id="rId3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REAL%20PROPERTY%20TAX%20ITEMS"/>
    <hyperlink ref="N57" r:id="rId3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LES%20AND%20USE%20TAX"/>
    <hyperlink ref="O57" r:id="rId3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NON-PROPERTY%20TAXES"/>
    <hyperlink ref="P57" r:id="rId3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FOR%20SERVICES"/>
    <hyperlink ref="Q57" r:id="rId3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HARGES%20TO%20OTHER%20GOVERNMENTS"/>
    <hyperlink ref="R57" r:id="rId3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SE%20AND%20SALE%20OF%20PROPERTY"/>
    <hyperlink ref="S57" r:id="rId3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LOCAL%20REVENUES"/>
    <hyperlink ref="U57" r:id="rId3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TATE%20AID"/>
    <hyperlink ref="V57" r:id="rId3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FEDERAL%20AID"/>
    <hyperlink ref="X57" r:id="rId3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ROCEEDS%20OF%20DEBT"/>
    <hyperlink ref="Y57" r:id="rId3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SOURCES"/>
    <hyperlink ref="AA57" r:id="rId3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GENERAL%20GOVERNMENT"/>
    <hyperlink ref="AB57" r:id="rId3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DUCATION"/>
    <hyperlink ref="AC57" r:id="rId3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PUBLIC%20SAFETY"/>
    <hyperlink ref="AD57" r:id="rId3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HEALTH"/>
    <hyperlink ref="AE57" r:id="rId3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TRANSPORTATION"/>
    <hyperlink ref="AF57" r:id="rId3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OCIAL%20SERVICES"/>
    <hyperlink ref="AG57" r:id="rId3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CONOMIC%20DEVELOPMENT"/>
    <hyperlink ref="AH57" r:id="rId3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ULTURE%20AND%20RECREATION"/>
    <hyperlink ref="AI57" r:id="rId3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COMMUNITY%20SERVICES"/>
    <hyperlink ref="AJ57" r:id="rId3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UTILITIES"/>
    <hyperlink ref="AK57" r:id="rId3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SANITATION"/>
    <hyperlink ref="AL57" r:id="rId3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EMPLOYEE%20BENEFITS"/>
    <hyperlink ref="AM57" r:id="rId3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DEBT%20SERVICE"/>
    <hyperlink ref="AO57" r:id="rId3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31401900&amp;P_GOV_LEVEL1_CAT=OTHER%20USES"/>
    <hyperlink ref="L62" r:id="rId3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REAL%20PROPERTY%20TAXES%20AND%20ASSESSMENTS"/>
    <hyperlink ref="M62" r:id="rId3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REAL%20PROPERTY%20TAX%20ITEMS"/>
    <hyperlink ref="N62" r:id="rId3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LES%20AND%20USE%20TAX"/>
    <hyperlink ref="O62" r:id="rId3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NON-PROPERTY%20TAXES"/>
    <hyperlink ref="P62" r:id="rId3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FOR%20SERVICES"/>
    <hyperlink ref="Q62" r:id="rId3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HARGES%20TO%20OTHER%20GOVERNMENTS"/>
    <hyperlink ref="R62" r:id="rId3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SE%20AND%20SALE%20OF%20PROPERTY"/>
    <hyperlink ref="S62" r:id="rId3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LOCAL%20REVENUES"/>
    <hyperlink ref="U62" r:id="rId3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TATE%20AID"/>
    <hyperlink ref="V62" r:id="rId3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FEDERAL%20AID"/>
    <hyperlink ref="X62" r:id="rId3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ROCEEDS%20OF%20DEBT"/>
    <hyperlink ref="Y62" r:id="rId3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SOURCES"/>
    <hyperlink ref="AA62" r:id="rId3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GENERAL%20GOVERNMENT"/>
    <hyperlink ref="AB62" r:id="rId3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DUCATION"/>
    <hyperlink ref="AC62" r:id="rId3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PUBLIC%20SAFETY"/>
    <hyperlink ref="AD62" r:id="rId3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HEALTH"/>
    <hyperlink ref="AE62" r:id="rId3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TRANSPORTATION"/>
    <hyperlink ref="AF62" r:id="rId3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OCIAL%20SERVICES"/>
    <hyperlink ref="AG62" r:id="rId3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CONOMIC%20DEVELOPMENT"/>
    <hyperlink ref="AH62" r:id="rId3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ULTURE%20AND%20RECREATION"/>
    <hyperlink ref="AI62" r:id="rId3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COMMUNITY%20SERVICES"/>
    <hyperlink ref="AJ62" r:id="rId3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UTILITIES"/>
    <hyperlink ref="AK62" r:id="rId3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SANITATION"/>
    <hyperlink ref="AL62" r:id="rId3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EMPLOYEE%20BENEFITS"/>
    <hyperlink ref="AM62" r:id="rId3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DEBT%20SERVICE"/>
    <hyperlink ref="AO62" r:id="rId3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0104295&amp;P_GOV_LEVEL1_CAT=OTHER%20USES"/>
    <hyperlink ref="L48" r:id="rId3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REAL%20PROPERTY%20TAXES%20AND%20ASSESSMENTS"/>
    <hyperlink ref="M48" r:id="rId3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REAL%20PROPERTY%20TAX%20ITEMS"/>
    <hyperlink ref="N48" r:id="rId3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LES%20AND%20USE%20TAX"/>
    <hyperlink ref="O48" r:id="rId3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NON-PROPERTY%20TAXES"/>
    <hyperlink ref="P48" r:id="rId3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FOR%20SERVICES"/>
    <hyperlink ref="Q48" r:id="rId3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HARGES%20TO%20OTHER%20GOVERNMENTS"/>
    <hyperlink ref="R48" r:id="rId3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SE%20AND%20SALE%20OF%20PROPERTY"/>
    <hyperlink ref="S48" r:id="rId3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LOCAL%20REVENUES"/>
    <hyperlink ref="U48" r:id="rId3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TATE%20AID"/>
    <hyperlink ref="V48" r:id="rId4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FEDERAL%20AID"/>
    <hyperlink ref="X48" r:id="rId4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ROCEEDS%20OF%20DEBT"/>
    <hyperlink ref="Y48" r:id="rId4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SOURCES"/>
    <hyperlink ref="AA48" r:id="rId4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GENERAL%20GOVERNMENT"/>
    <hyperlink ref="AB48" r:id="rId4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DUCATION"/>
    <hyperlink ref="AC48" r:id="rId4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PUBLIC%20SAFETY"/>
    <hyperlink ref="AD48" r:id="rId4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HEALTH"/>
    <hyperlink ref="AE48" r:id="rId4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TRANSPORTATION"/>
    <hyperlink ref="AF48" r:id="rId4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OCIAL%20SERVICES"/>
    <hyperlink ref="AG48" r:id="rId4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CONOMIC%20DEVELOPMENT"/>
    <hyperlink ref="AH48" r:id="rId4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ULTURE%20AND%20RECREATION"/>
    <hyperlink ref="AI48" r:id="rId4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COMMUNITY%20SERVICES"/>
    <hyperlink ref="AJ48" r:id="rId4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UTILITIES"/>
    <hyperlink ref="AK48" r:id="rId4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SANITATION"/>
    <hyperlink ref="AL48" r:id="rId4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EMPLOYEE%20BENEFITS"/>
    <hyperlink ref="AM48" r:id="rId4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DEBT%20SERVICE"/>
    <hyperlink ref="AO48" r:id="rId4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3400340&amp;P_GOV_LEVEL1_CAT=OTHER%20USES"/>
    <hyperlink ref="L66" r:id="rId4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REAL%20PROPERTY%20TAXES%20AND%20ASSESSMENTS"/>
    <hyperlink ref="M66" r:id="rId4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REAL%20PROPERTY%20TAX%20ITEMS"/>
    <hyperlink ref="N66" r:id="rId4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LES%20AND%20USE%20TAX"/>
    <hyperlink ref="O66" r:id="rId4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NON-PROPERTY%20TAXES"/>
    <hyperlink ref="P66" r:id="rId4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FOR%20SERVICES"/>
    <hyperlink ref="Q66" r:id="rId4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HARGES%20TO%20OTHER%20GOVERNMENTS"/>
    <hyperlink ref="R66" r:id="rId4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SE%20AND%20SALE%20OF%20PROPERTY"/>
    <hyperlink ref="S66" r:id="rId4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LOCAL%20REVENUES"/>
    <hyperlink ref="U66" r:id="rId4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TATE%20AID"/>
    <hyperlink ref="V66" r:id="rId4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FEDERAL%20AID"/>
    <hyperlink ref="X66" r:id="rId4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ROCEEDS%20OF%20DEBT"/>
    <hyperlink ref="Y66" r:id="rId4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SOURCES"/>
    <hyperlink ref="AA66" r:id="rId4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GENERAL%20GOVERNMENT"/>
    <hyperlink ref="AB66" r:id="rId4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DUCATION"/>
    <hyperlink ref="AC66" r:id="rId4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PUBLIC%20SAFETY"/>
    <hyperlink ref="AD66" r:id="rId4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HEALTH"/>
    <hyperlink ref="AE66" r:id="rId4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TRANSPORTATION"/>
    <hyperlink ref="AF66" r:id="rId4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OCIAL%20SERVICES"/>
    <hyperlink ref="AG66" r:id="rId4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CONOMIC%20DEVELOPMENT"/>
    <hyperlink ref="AH66" r:id="rId4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ULTURE%20AND%20RECREATION"/>
    <hyperlink ref="AI66" r:id="rId4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COMMUNITY%20SERVICES"/>
    <hyperlink ref="AJ66" r:id="rId4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UTILITIES"/>
    <hyperlink ref="AK66" r:id="rId4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SANITATION"/>
    <hyperlink ref="AL66" r:id="rId4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EMPLOYEE%20BENEFITS"/>
    <hyperlink ref="AM66" r:id="rId4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DEBT%20SERVICE"/>
    <hyperlink ref="AO66" r:id="rId4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54904730&amp;P_GOV_LEVEL1_CAT=OTHER%20USES"/>
    <hyperlink ref="L70" r:id="rId4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REAL%20PROPERTY%20TAXES%20AND%20ASSESSMENTS"/>
    <hyperlink ref="M70" r:id="rId4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REAL%20PROPERTY%20TAX%20ITEMS"/>
    <hyperlink ref="N70" r:id="rId4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LES%20AND%20USE%20TAX"/>
    <hyperlink ref="O70" r:id="rId4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NON-PROPERTY%20TAXES"/>
    <hyperlink ref="P70" r:id="rId4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FOR%20SERVICES"/>
    <hyperlink ref="Q70" r:id="rId4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HARGES%20TO%20OTHER%20GOVERNMENTS"/>
    <hyperlink ref="R70" r:id="rId4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SE%20AND%20SALE%20OF%20PROPERTY"/>
    <hyperlink ref="S70" r:id="rId4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LOCAL%20REVENUES"/>
    <hyperlink ref="U70" r:id="rId4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TATE%20AID"/>
    <hyperlink ref="V70" r:id="rId4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FEDERAL%20AID"/>
    <hyperlink ref="X70" r:id="rId4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ROCEEDS%20OF%20DEBT"/>
    <hyperlink ref="Y70" r:id="rId4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SOURCES"/>
    <hyperlink ref="AA70" r:id="rId4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GENERAL%20GOVERNMENT"/>
    <hyperlink ref="AB70" r:id="rId4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DUCATION"/>
    <hyperlink ref="AC70" r:id="rId4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PUBLIC%20SAFETY"/>
    <hyperlink ref="AD70" r:id="rId4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HEALTH"/>
    <hyperlink ref="AE70" r:id="rId4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TRANSPORTATION"/>
    <hyperlink ref="AF70" r:id="rId4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OCIAL%20SERVICES"/>
    <hyperlink ref="AG70" r:id="rId4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CONOMIC%20DEVELOPMENT"/>
    <hyperlink ref="AH70" r:id="rId4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ULTURE%20AND%20RECREATION"/>
    <hyperlink ref="AI70" r:id="rId4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COMMUNITY%20SERVICES"/>
    <hyperlink ref="AJ70" r:id="rId4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UTILITIES"/>
    <hyperlink ref="AK70" r:id="rId4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SANITATION"/>
    <hyperlink ref="AL70" r:id="rId4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EMPLOYEE%20BENEFITS"/>
    <hyperlink ref="AM70" r:id="rId4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DEBT%20SERVICE"/>
    <hyperlink ref="AO70" r:id="rId4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4490&amp;P_GOV_LEVEL1_CAT=OTHER%20USES"/>
    <hyperlink ref="L71" r:id="rId4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REAL%20PROPERTY%20TAXES%20AND%20ASSESSMENTS"/>
    <hyperlink ref="M71" r:id="rId4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REAL%20PROPERTY%20TAX%20ITEMS"/>
    <hyperlink ref="N71" r:id="rId4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LES%20AND%20USE%20TAX"/>
    <hyperlink ref="O71" r:id="rId4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NON-PROPERTY%20TAXES"/>
    <hyperlink ref="P71" r:id="rId4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FOR%20SERVICES"/>
    <hyperlink ref="Q71" r:id="rId4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HARGES%20TO%20OTHER%20GOVERNMENTS"/>
    <hyperlink ref="R71" r:id="rId4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SE%20AND%20SALE%20OF%20PROPERTY"/>
    <hyperlink ref="S71" r:id="rId4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LOCAL%20REVENUES"/>
    <hyperlink ref="U71" r:id="rId4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TATE%20AID"/>
    <hyperlink ref="V71" r:id="rId4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FEDERAL%20AID"/>
    <hyperlink ref="X71" r:id="rId4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ROCEEDS%20OF%20DEBT"/>
    <hyperlink ref="Y71" r:id="rId4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SOURCES"/>
    <hyperlink ref="AA71" r:id="rId4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GENERAL%20GOVERNMENT"/>
    <hyperlink ref="AB71" r:id="rId4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DUCATION"/>
    <hyperlink ref="AC71" r:id="rId4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PUBLIC%20SAFETY"/>
    <hyperlink ref="AD71" r:id="rId4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HEALTH"/>
    <hyperlink ref="AE71" r:id="rId4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TRANSPORTATION"/>
    <hyperlink ref="AF71" r:id="rId4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OCIAL%20SERVICES"/>
    <hyperlink ref="AG71" r:id="rId4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CONOMIC%20DEVELOPMENT"/>
    <hyperlink ref="AH71" r:id="rId4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ULTURE%20AND%20RECREATION"/>
    <hyperlink ref="AI71" r:id="rId4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COMMUNITY%20SERVICES"/>
    <hyperlink ref="AJ71" r:id="rId4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UTILITIES"/>
    <hyperlink ref="AK71" r:id="rId4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SANITATION"/>
    <hyperlink ref="AL71" r:id="rId4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EMPLOYEE%20BENEFITS"/>
    <hyperlink ref="AM71" r:id="rId4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DEBT%20SERVICE"/>
    <hyperlink ref="AO71" r:id="rId4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74705070&amp;P_GOV_LEVEL1_CAT=OTHER%20USES"/>
    <hyperlink ref="L74" r:id="rId4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REAL%20PROPERTY%20TAXES%20AND%20ASSESSMENTS"/>
    <hyperlink ref="M74" r:id="rId4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REAL%20PROPERTY%20TAX%20ITEMS"/>
    <hyperlink ref="N74" r:id="rId4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LES%20AND%20USE%20TAX"/>
    <hyperlink ref="O74" r:id="rId4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NON-PROPERTY%20TAXES"/>
    <hyperlink ref="P74" r:id="rId49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FOR%20SERVICES"/>
    <hyperlink ref="Q74" r:id="rId50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HARGES%20TO%20OTHER%20GOVERNMENTS"/>
    <hyperlink ref="R74" r:id="rId50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SE%20AND%20SALE%20OF%20PROPERTY"/>
    <hyperlink ref="S74" r:id="rId50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LOCAL%20REVENUES"/>
    <hyperlink ref="U74" r:id="rId50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TATE%20AID"/>
    <hyperlink ref="V74" r:id="rId50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FEDERAL%20AID"/>
    <hyperlink ref="X74" r:id="rId50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ROCEEDS%20OF%20DEBT"/>
    <hyperlink ref="Y74" r:id="rId50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SOURCES"/>
    <hyperlink ref="AA74" r:id="rId50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GENERAL%20GOVERNMENT"/>
    <hyperlink ref="AB74" r:id="rId50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DUCATION"/>
    <hyperlink ref="AC74" r:id="rId50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PUBLIC%20SAFETY"/>
    <hyperlink ref="AD74" r:id="rId51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HEALTH"/>
    <hyperlink ref="AE74" r:id="rId51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TRANSPORTATION"/>
    <hyperlink ref="AF74" r:id="rId51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OCIAL%20SERVICES"/>
    <hyperlink ref="AG74" r:id="rId51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CONOMIC%20DEVELOPMENT"/>
    <hyperlink ref="AH74" r:id="rId51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ULTURE%20AND%20RECREATION"/>
    <hyperlink ref="AI74" r:id="rId51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COMMUNITY%20SERVICES"/>
    <hyperlink ref="AJ74" r:id="rId51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UTILITIES"/>
    <hyperlink ref="AK74" r:id="rId51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SANITATION"/>
    <hyperlink ref="AL74" r:id="rId51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EMPLOYEE%20BENEFITS"/>
    <hyperlink ref="AM74" r:id="rId51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DEBT%20SERVICE"/>
    <hyperlink ref="AO74" r:id="rId52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0704820&amp;P_GOV_LEVEL1_CAT=OTHER%20USES"/>
    <hyperlink ref="L76" r:id="rId52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REAL%20PROPERTY%20TAXES%20AND%20ASSESSMENTS"/>
    <hyperlink ref="M76" r:id="rId52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REAL%20PROPERTY%20TAX%20ITEMS"/>
    <hyperlink ref="N76" r:id="rId52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LES%20AND%20USE%20TAX"/>
    <hyperlink ref="O76" r:id="rId52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NON-PROPERTY%20TAXES"/>
    <hyperlink ref="P76" r:id="rId52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FOR%20SERVICES"/>
    <hyperlink ref="Q76" r:id="rId52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HARGES%20TO%20OTHER%20GOVERNMENTS"/>
    <hyperlink ref="R76" r:id="rId52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SE%20AND%20SALE%20OF%20PROPERTY"/>
    <hyperlink ref="S76" r:id="rId52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LOCAL%20REVENUES"/>
    <hyperlink ref="U76" r:id="rId52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TATE%20AID"/>
    <hyperlink ref="V76" r:id="rId53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FEDERAL%20AID"/>
    <hyperlink ref="X76" r:id="rId53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ROCEEDS%20OF%20DEBT"/>
    <hyperlink ref="Y76" r:id="rId53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SOURCES"/>
    <hyperlink ref="AA76" r:id="rId53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GENERAL%20GOVERNMENT"/>
    <hyperlink ref="AB76" r:id="rId53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DUCATION"/>
    <hyperlink ref="AC76" r:id="rId53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PUBLIC%20SAFETY"/>
    <hyperlink ref="AD76" r:id="rId53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HEALTH"/>
    <hyperlink ref="AE76" r:id="rId53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TRANSPORTATION"/>
    <hyperlink ref="AF76" r:id="rId53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OCIAL%20SERVICES"/>
    <hyperlink ref="AG76" r:id="rId53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CONOMIC%20DEVELOPMENT"/>
    <hyperlink ref="AH76" r:id="rId54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ULTURE%20AND%20RECREATION"/>
    <hyperlink ref="AI76" r:id="rId54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COMMUNITY%20SERVICES"/>
    <hyperlink ref="AJ76" r:id="rId54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UTILITIES"/>
    <hyperlink ref="AK76" r:id="rId54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SANITATION"/>
    <hyperlink ref="AL76" r:id="rId54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EMPLOYEE%20BENEFITS"/>
    <hyperlink ref="AM76" r:id="rId54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DEBT%20SERVICE"/>
    <hyperlink ref="AO76" r:id="rId54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10487505180&amp;P_GOV_LEVEL1_CAT=OTHER%20USES"/>
    <hyperlink ref="L80" r:id="rId54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REAL%20PROPERTY%20TAXES%20AND%20ASSESSMENTS"/>
    <hyperlink ref="M80" r:id="rId54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REAL%20PROPERTY%20TAX%20ITEMS"/>
    <hyperlink ref="N80" r:id="rId54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LES%20AND%20USE%20TAX"/>
    <hyperlink ref="O80" r:id="rId55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NON-PROPERTY%20TAXES"/>
    <hyperlink ref="P80" r:id="rId55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FOR%20SERVICES"/>
    <hyperlink ref="Q80" r:id="rId55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HARGES%20TO%20OTHER%20GOVERNMENTS"/>
    <hyperlink ref="R80" r:id="rId55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SE%20AND%20SALE%20OF%20PROPERTY"/>
    <hyperlink ref="S80" r:id="rId55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LOCAL%20REVENUES"/>
    <hyperlink ref="U80" r:id="rId55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TATE%20AID"/>
    <hyperlink ref="V80" r:id="rId55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FEDERAL%20AID"/>
    <hyperlink ref="X80" r:id="rId55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ROCEEDS%20OF%20DEBT"/>
    <hyperlink ref="Y80" r:id="rId55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SOURCES"/>
    <hyperlink ref="AA80" r:id="rId55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GENERAL%20GOVERNMENT"/>
    <hyperlink ref="AB80" r:id="rId56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DUCATION"/>
    <hyperlink ref="AC80" r:id="rId56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PUBLIC%20SAFETY"/>
    <hyperlink ref="AD80" r:id="rId56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HEALTH"/>
    <hyperlink ref="AE80" r:id="rId56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TRANSPORTATION"/>
    <hyperlink ref="AF80" r:id="rId56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OCIAL%20SERVICES"/>
    <hyperlink ref="AG80" r:id="rId56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CONOMIC%20DEVELOPMENT"/>
    <hyperlink ref="AH80" r:id="rId56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ULTURE%20AND%20RECREATION"/>
    <hyperlink ref="AI80" r:id="rId56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COMMUNITY%20SERVICES"/>
    <hyperlink ref="AJ80" r:id="rId56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UTILITIES"/>
    <hyperlink ref="AK80" r:id="rId56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SANITATION"/>
    <hyperlink ref="AL80" r:id="rId57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EMPLOYEE%20BENEFITS"/>
    <hyperlink ref="AM80" r:id="rId57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DEBT%20SERVICE"/>
    <hyperlink ref="AO80" r:id="rId57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24201250&amp;P_GOV_LEVEL1_CAT=OTHER%20USES"/>
    <hyperlink ref="L82" r:id="rId57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REAL%20PROPERTY%20TAXES%20AND%20ASSESSMENTS"/>
    <hyperlink ref="M82" r:id="rId57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REAL%20PROPERTY%20TAX%20ITEMS"/>
    <hyperlink ref="N82" r:id="rId57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LES%20AND%20USE%20TAX"/>
    <hyperlink ref="O82" r:id="rId57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NON-PROPERTY%20TAXES"/>
    <hyperlink ref="P82" r:id="rId57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FOR%20SERVICES"/>
    <hyperlink ref="Q82" r:id="rId57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HARGES%20TO%20OTHER%20GOVERNMENTS"/>
    <hyperlink ref="R82" r:id="rId57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SE%20AND%20SALE%20OF%20PROPERTY"/>
    <hyperlink ref="S82" r:id="rId58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LOCAL%20REVENUES"/>
    <hyperlink ref="U82" r:id="rId58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TATE%20AID"/>
    <hyperlink ref="V82" r:id="rId58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FEDERAL%20AID"/>
    <hyperlink ref="X82" r:id="rId58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ROCEEDS%20OF%20DEBT"/>
    <hyperlink ref="Y82" r:id="rId58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SOURCES"/>
    <hyperlink ref="AA82" r:id="rId58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GENERAL%20GOVERNMENT"/>
    <hyperlink ref="AB82" r:id="rId58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DUCATION"/>
    <hyperlink ref="AC82" r:id="rId58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PUBLIC%20SAFETY"/>
    <hyperlink ref="AD82" r:id="rId58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HEALTH"/>
    <hyperlink ref="AE82" r:id="rId589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TRANSPORTATION"/>
    <hyperlink ref="AF82" r:id="rId590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OCIAL%20SERVICES"/>
    <hyperlink ref="AG82" r:id="rId591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CONOMIC%20DEVELOPMENT"/>
    <hyperlink ref="AH82" r:id="rId592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ULTURE%20AND%20RECREATION"/>
    <hyperlink ref="AI82" r:id="rId593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COMMUNITY%20SERVICES"/>
    <hyperlink ref="AJ82" r:id="rId594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UTILITIES"/>
    <hyperlink ref="AK82" r:id="rId595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SANITATION"/>
    <hyperlink ref="AL82" r:id="rId596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EMPLOYEE%20BENEFITS"/>
    <hyperlink ref="AM82" r:id="rId597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DEBT%20SERVICE"/>
    <hyperlink ref="AO82" r:id="rId598" tooltip="Click here to get details..." display="http://nysosc137.osc.state.ny.us:7778/reports/rwservlet?run_reports_key&amp;server=rep_nysosc137_mid10g&amp;report=LOCAL_GOVT_FUN_REV_EXP_RPT1032_LEVEL2_112808_1.rdf&amp;destype=Cache&amp;desformat=SPREADSHEET&amp;P_SNAPST_DT=08/31/2010&amp;P_FISCAL_YEAR=2008&amp;P_FUNDS=&amp;P_COMMENTS=~Villages%202008%20snapshot%2008312010%20Level%201~&amp;P_GOV_LEVEL1_CATS=&amp;P_GOV_LEVEL2_CATS=&amp;P_REV_EXP=REV&amp;P_MUNI_CODES=420433104500&amp;P_GOV_LEVEL1_CAT=OTHER%20USES"/>
  </hyperlinks>
  <printOptions horizontalCentered="1"/>
  <pageMargins left="0" right="0" top="0.5" bottom="0.5" header="0" footer="0.25"/>
  <pageSetup orientation="landscape" r:id="rId599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EB5A94F-0D3A-4954-AB7E-AA0B2C22B2DD}">
            <xm:f>NOT(ISERROR(SEARCH("-",AP3)))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AP3:AP87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81"/>
  <sheetViews>
    <sheetView showGridLines="0" workbookViewId="0">
      <pane xSplit="2" ySplit="3" topLeftCell="C4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3.33203125" style="40" customWidth="1" outlineLevel="1"/>
    <col min="4" max="4" width="26.33203125" style="40" customWidth="1" outlineLevel="1"/>
    <col min="5" max="5" width="12.83203125" style="40" customWidth="1" outlineLevel="1"/>
    <col min="6" max="6" width="9.33203125" style="40"/>
    <col min="7" max="9" width="12.83203125" style="40" customWidth="1"/>
    <col min="10" max="10" width="15.33203125" style="40" customWidth="1"/>
    <col min="11" max="12" width="12.83203125" style="40" customWidth="1"/>
    <col min="13" max="13" width="6.83203125" style="40" customWidth="1"/>
    <col min="14" max="18" width="12.83203125" style="40" customWidth="1"/>
    <col min="19" max="19" width="13.33203125" style="40" customWidth="1"/>
    <col min="20" max="22" width="12.83203125" style="40" customWidth="1"/>
    <col min="23" max="23" width="13.33203125" style="40" customWidth="1"/>
    <col min="24" max="25" width="12.83203125" style="40" customWidth="1"/>
    <col min="26" max="26" width="13.33203125" style="40" customWidth="1"/>
    <col min="27" max="31" width="12.83203125" style="40" customWidth="1"/>
    <col min="32" max="32" width="6.83203125" style="40" customWidth="1"/>
    <col min="33" max="33" width="13.83203125" style="40" customWidth="1"/>
    <col min="34" max="39" width="12.83203125" style="40" customWidth="1"/>
    <col min="40" max="40" width="13.33203125" style="40" customWidth="1"/>
    <col min="41" max="44" width="12.83203125" style="40" customWidth="1"/>
    <col min="45" max="45" width="13.83203125" style="40" customWidth="1"/>
    <col min="46" max="50" width="12.83203125" style="40" customWidth="1"/>
    <col min="51" max="51" width="13.33203125" style="40" customWidth="1"/>
    <col min="52" max="57" width="12.83203125" style="40" customWidth="1"/>
    <col min="58" max="58" width="13.83203125" style="40" customWidth="1"/>
    <col min="59" max="59" width="12.83203125" style="40" customWidth="1"/>
    <col min="60" max="60" width="13.33203125" style="40" customWidth="1"/>
    <col min="61" max="61" width="12.83203125" style="40" customWidth="1"/>
    <col min="62" max="63" width="13.33203125" style="40" customWidth="1"/>
    <col min="64" max="64" width="14.5" style="40" customWidth="1"/>
    <col min="65" max="70" width="12.83203125" style="40" customWidth="1"/>
    <col min="71" max="71" width="13.83203125" style="40" customWidth="1"/>
    <col min="72" max="77" width="12.83203125" style="40" customWidth="1"/>
    <col min="78" max="78" width="13.33203125" style="40" customWidth="1"/>
    <col min="79" max="81" width="12.83203125" style="40" customWidth="1"/>
    <col min="82" max="82" width="13.83203125" style="40" customWidth="1"/>
    <col min="83" max="89" width="12.83203125" style="40" customWidth="1"/>
    <col min="90" max="90" width="13.33203125" style="40" customWidth="1"/>
    <col min="91" max="91" width="14.5" style="40" customWidth="1"/>
    <col min="92" max="92" width="12.83203125" style="40" customWidth="1"/>
    <col min="93" max="93" width="13.83203125" style="40" customWidth="1"/>
    <col min="94" max="94" width="13.33203125" style="40" customWidth="1"/>
    <col min="95" max="95" width="12.83203125" style="40" customWidth="1"/>
    <col min="96" max="96" width="13.33203125" style="40" customWidth="1"/>
    <col min="97" max="97" width="14.5" style="40" customWidth="1"/>
    <col min="98" max="98" width="12.83203125" style="40" customWidth="1"/>
    <col min="99" max="99" width="14.33203125" style="40" customWidth="1"/>
    <col min="100" max="100" width="12.83203125" style="40" customWidth="1"/>
    <col min="101" max="101" width="13.33203125" style="40" customWidth="1"/>
    <col min="102" max="106" width="12.83203125" style="40" customWidth="1"/>
    <col min="107" max="107" width="13.83203125" style="40" customWidth="1"/>
    <col min="108" max="109" width="12.83203125" style="40" customWidth="1"/>
    <col min="110" max="110" width="13.33203125" style="40" customWidth="1"/>
    <col min="111" max="111" width="14.33203125" style="40" customWidth="1"/>
    <col min="112" max="117" width="12.83203125" style="40" customWidth="1"/>
    <col min="118" max="118" width="13.33203125" style="40" customWidth="1"/>
    <col min="119" max="119" width="14.33203125" style="40" customWidth="1"/>
    <col min="120" max="121" width="12.83203125" style="40" customWidth="1"/>
    <col min="122" max="122" width="13.83203125" style="40" customWidth="1"/>
    <col min="123" max="123" width="12.83203125" style="40" customWidth="1"/>
    <col min="124" max="124" width="13.33203125" style="40" customWidth="1"/>
    <col min="125" max="130" width="12.83203125" style="40" customWidth="1"/>
    <col min="131" max="133" width="13.83203125" style="40" customWidth="1"/>
    <col min="134" max="134" width="14.33203125" style="40" customWidth="1"/>
    <col min="135" max="141" width="12.83203125" style="40" customWidth="1"/>
    <col min="142" max="142" width="13.33203125" style="40" customWidth="1"/>
    <col min="143" max="143" width="14.33203125" style="40" customWidth="1"/>
    <col min="144" max="144" width="13.33203125" style="40" customWidth="1"/>
    <col min="145" max="146" width="12.83203125" style="40" customWidth="1"/>
    <col min="147" max="147" width="13.33203125" style="40" customWidth="1"/>
    <col min="148" max="152" width="12.83203125" style="40" customWidth="1"/>
    <col min="153" max="153" width="13.33203125" style="40" customWidth="1"/>
    <col min="154" max="157" width="12.83203125" style="40" customWidth="1"/>
    <col min="158" max="158" width="13.33203125" style="40" customWidth="1"/>
    <col min="159" max="167" width="12.83203125" style="40" customWidth="1"/>
    <col min="168" max="168" width="13.33203125" style="40" customWidth="1"/>
    <col min="169" max="171" width="12.83203125" style="40" customWidth="1"/>
    <col min="172" max="172" width="13.33203125" style="40" customWidth="1"/>
    <col min="173" max="176" width="12.83203125" style="40" customWidth="1"/>
    <col min="177" max="177" width="13.83203125" style="40" customWidth="1"/>
    <col min="178" max="178" width="14.33203125" style="40" customWidth="1"/>
    <col min="179" max="182" width="12.83203125" style="40" customWidth="1"/>
    <col min="183" max="183" width="14.5" style="40" customWidth="1"/>
    <col min="184" max="184" width="12.83203125" style="40" customWidth="1"/>
    <col min="185" max="185" width="14.5" style="40" customWidth="1"/>
    <col min="186" max="16384" width="9.33203125" style="40"/>
  </cols>
  <sheetData>
    <row r="1" spans="2:185" ht="15.75">
      <c r="B1" s="55" t="s">
        <v>457</v>
      </c>
      <c r="C1" s="89"/>
      <c r="D1" s="89"/>
      <c r="E1" s="89"/>
      <c r="F1" s="89"/>
      <c r="G1" s="89"/>
      <c r="H1" s="89"/>
      <c r="I1" s="89"/>
      <c r="J1" s="89"/>
      <c r="K1" s="89"/>
      <c r="L1" s="57" t="s">
        <v>240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9"/>
      <c r="CT1" s="60" t="s">
        <v>241</v>
      </c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2"/>
    </row>
    <row r="2" spans="2:185" ht="15.75">
      <c r="B2" s="90"/>
      <c r="C2" s="91"/>
      <c r="D2" s="91"/>
      <c r="E2" s="91"/>
      <c r="F2" s="91"/>
      <c r="G2" s="91"/>
      <c r="H2" s="91"/>
      <c r="I2" s="91"/>
      <c r="J2" s="91"/>
      <c r="K2" s="91"/>
      <c r="L2" s="92" t="s">
        <v>142</v>
      </c>
      <c r="M2" s="93"/>
      <c r="N2" s="94"/>
      <c r="O2" s="95" t="s">
        <v>143</v>
      </c>
      <c r="P2" s="96"/>
      <c r="Q2" s="96"/>
      <c r="R2" s="96"/>
      <c r="S2" s="97"/>
      <c r="T2" s="98" t="s">
        <v>144</v>
      </c>
      <c r="U2" s="99"/>
      <c r="V2" s="99"/>
      <c r="W2" s="100"/>
      <c r="X2" s="101" t="s">
        <v>246</v>
      </c>
      <c r="Y2" s="102"/>
      <c r="Z2" s="102"/>
      <c r="AA2" s="103"/>
      <c r="AB2" s="104" t="s">
        <v>247</v>
      </c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6"/>
      <c r="AO2" s="107" t="s">
        <v>248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9"/>
      <c r="BA2" s="110" t="s">
        <v>249</v>
      </c>
      <c r="BB2" s="93"/>
      <c r="BC2" s="94"/>
      <c r="BD2" s="104" t="s">
        <v>145</v>
      </c>
      <c r="BE2" s="105"/>
      <c r="BF2" s="105"/>
      <c r="BG2" s="105"/>
      <c r="BH2" s="105"/>
      <c r="BI2" s="105"/>
      <c r="BJ2" s="105"/>
      <c r="BK2" s="106"/>
      <c r="BL2" s="111"/>
      <c r="BM2" s="98" t="s">
        <v>95</v>
      </c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100"/>
      <c r="CA2" s="101" t="s">
        <v>252</v>
      </c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3"/>
      <c r="CM2" s="111"/>
      <c r="CN2" s="110" t="s">
        <v>250</v>
      </c>
      <c r="CO2" s="93"/>
      <c r="CP2" s="94"/>
      <c r="CQ2" s="107" t="s">
        <v>147</v>
      </c>
      <c r="CR2" s="109"/>
      <c r="CS2" s="111"/>
      <c r="CT2" s="110" t="s">
        <v>3</v>
      </c>
      <c r="CU2" s="93"/>
      <c r="CV2" s="93"/>
      <c r="CW2" s="93"/>
      <c r="CX2" s="93"/>
      <c r="CY2" s="94"/>
      <c r="CZ2" s="95" t="s">
        <v>4</v>
      </c>
      <c r="DA2" s="96"/>
      <c r="DB2" s="96"/>
      <c r="DC2" s="96"/>
      <c r="DD2" s="96"/>
      <c r="DE2" s="96"/>
      <c r="DF2" s="97"/>
      <c r="DG2" s="98" t="s">
        <v>6</v>
      </c>
      <c r="DH2" s="99"/>
      <c r="DI2" s="99"/>
      <c r="DJ2" s="99"/>
      <c r="DK2" s="99"/>
      <c r="DL2" s="99"/>
      <c r="DM2" s="99"/>
      <c r="DN2" s="100"/>
      <c r="DO2" s="112" t="s">
        <v>7</v>
      </c>
      <c r="DP2" s="113"/>
      <c r="DQ2" s="113"/>
      <c r="DR2" s="113"/>
      <c r="DS2" s="113"/>
      <c r="DT2" s="114"/>
      <c r="DU2" s="104" t="s">
        <v>8</v>
      </c>
      <c r="DV2" s="105"/>
      <c r="DW2" s="105"/>
      <c r="DX2" s="105"/>
      <c r="DY2" s="105"/>
      <c r="DZ2" s="105"/>
      <c r="EA2" s="105"/>
      <c r="EB2" s="105"/>
      <c r="EC2" s="106"/>
      <c r="ED2" s="107" t="s">
        <v>149</v>
      </c>
      <c r="EE2" s="108"/>
      <c r="EF2" s="108"/>
      <c r="EG2" s="108"/>
      <c r="EH2" s="108"/>
      <c r="EI2" s="108"/>
      <c r="EJ2" s="108"/>
      <c r="EK2" s="108"/>
      <c r="EL2" s="109"/>
      <c r="EM2" s="110" t="s">
        <v>150</v>
      </c>
      <c r="EN2" s="93"/>
      <c r="EO2" s="93"/>
      <c r="EP2" s="93"/>
      <c r="EQ2" s="94"/>
      <c r="ER2" s="95" t="s">
        <v>151</v>
      </c>
      <c r="ES2" s="96"/>
      <c r="ET2" s="96"/>
      <c r="EU2" s="96"/>
      <c r="EV2" s="96"/>
      <c r="EW2" s="97"/>
      <c r="EX2" s="98" t="s">
        <v>152</v>
      </c>
      <c r="EY2" s="99"/>
      <c r="EZ2" s="99"/>
      <c r="FA2" s="99"/>
      <c r="FB2" s="100"/>
      <c r="FC2" s="107" t="s">
        <v>9</v>
      </c>
      <c r="FD2" s="108"/>
      <c r="FE2" s="108"/>
      <c r="FF2" s="109"/>
      <c r="FG2" s="104" t="s">
        <v>153</v>
      </c>
      <c r="FH2" s="105"/>
      <c r="FI2" s="105"/>
      <c r="FJ2" s="105"/>
      <c r="FK2" s="105"/>
      <c r="FL2" s="106"/>
      <c r="FM2" s="107" t="s">
        <v>154</v>
      </c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9"/>
      <c r="FY2" s="98" t="s">
        <v>2</v>
      </c>
      <c r="FZ2" s="100"/>
      <c r="GA2" s="111"/>
      <c r="GB2" s="115" t="s">
        <v>155</v>
      </c>
      <c r="GC2" s="208"/>
    </row>
    <row r="3" spans="2:185" ht="54">
      <c r="B3" s="90" t="s">
        <v>253</v>
      </c>
      <c r="C3" s="91" t="s">
        <v>136</v>
      </c>
      <c r="D3" s="91" t="s">
        <v>137</v>
      </c>
      <c r="E3" s="91" t="s">
        <v>138</v>
      </c>
      <c r="F3" s="91" t="s">
        <v>139</v>
      </c>
      <c r="G3" s="116" t="s">
        <v>1</v>
      </c>
      <c r="H3" s="116" t="s">
        <v>140</v>
      </c>
      <c r="I3" s="91" t="s">
        <v>243</v>
      </c>
      <c r="J3" s="116" t="s">
        <v>141</v>
      </c>
      <c r="K3" s="64" t="s">
        <v>244</v>
      </c>
      <c r="L3" s="117" t="s">
        <v>254</v>
      </c>
      <c r="M3" s="91" t="s">
        <v>255</v>
      </c>
      <c r="N3" s="91" t="s">
        <v>256</v>
      </c>
      <c r="O3" s="91" t="s">
        <v>257</v>
      </c>
      <c r="P3" s="91" t="s">
        <v>258</v>
      </c>
      <c r="Q3" s="91" t="s">
        <v>259</v>
      </c>
      <c r="R3" s="91" t="s">
        <v>260</v>
      </c>
      <c r="S3" s="91" t="s">
        <v>261</v>
      </c>
      <c r="T3" s="91" t="s">
        <v>94</v>
      </c>
      <c r="U3" s="91" t="s">
        <v>262</v>
      </c>
      <c r="V3" s="91" t="s">
        <v>263</v>
      </c>
      <c r="W3" s="91" t="s">
        <v>264</v>
      </c>
      <c r="X3" s="116" t="s">
        <v>265</v>
      </c>
      <c r="Y3" s="91" t="s">
        <v>266</v>
      </c>
      <c r="Z3" s="91" t="s">
        <v>267</v>
      </c>
      <c r="AA3" s="91" t="s">
        <v>268</v>
      </c>
      <c r="AB3" s="91" t="s">
        <v>269</v>
      </c>
      <c r="AC3" s="91" t="s">
        <v>270</v>
      </c>
      <c r="AD3" s="91" t="s">
        <v>271</v>
      </c>
      <c r="AE3" s="91" t="s">
        <v>272</v>
      </c>
      <c r="AF3" s="91" t="s">
        <v>255</v>
      </c>
      <c r="AG3" s="91" t="s">
        <v>273</v>
      </c>
      <c r="AH3" s="91" t="s">
        <v>274</v>
      </c>
      <c r="AI3" s="91" t="s">
        <v>275</v>
      </c>
      <c r="AJ3" s="91" t="s">
        <v>276</v>
      </c>
      <c r="AK3" s="91" t="s">
        <v>277</v>
      </c>
      <c r="AL3" s="91" t="s">
        <v>278</v>
      </c>
      <c r="AM3" s="91" t="s">
        <v>279</v>
      </c>
      <c r="AN3" s="91" t="s">
        <v>280</v>
      </c>
      <c r="AO3" s="91" t="s">
        <v>281</v>
      </c>
      <c r="AP3" s="91" t="s">
        <v>282</v>
      </c>
      <c r="AQ3" s="91" t="s">
        <v>283</v>
      </c>
      <c r="AR3" s="91" t="s">
        <v>284</v>
      </c>
      <c r="AS3" s="91" t="s">
        <v>285</v>
      </c>
      <c r="AT3" s="91" t="s">
        <v>286</v>
      </c>
      <c r="AU3" s="91" t="s">
        <v>287</v>
      </c>
      <c r="AV3" s="91" t="s">
        <v>288</v>
      </c>
      <c r="AW3" s="91" t="s">
        <v>289</v>
      </c>
      <c r="AX3" s="91" t="s">
        <v>290</v>
      </c>
      <c r="AY3" s="91" t="s">
        <v>291</v>
      </c>
      <c r="AZ3" s="91" t="s">
        <v>292</v>
      </c>
      <c r="BA3" s="91" t="s">
        <v>293</v>
      </c>
      <c r="BB3" s="91" t="s">
        <v>294</v>
      </c>
      <c r="BC3" s="91" t="s">
        <v>295</v>
      </c>
      <c r="BD3" s="116" t="s">
        <v>296</v>
      </c>
      <c r="BE3" s="116" t="s">
        <v>297</v>
      </c>
      <c r="BF3" s="91" t="s">
        <v>298</v>
      </c>
      <c r="BG3" s="91" t="s">
        <v>299</v>
      </c>
      <c r="BH3" s="91" t="s">
        <v>300</v>
      </c>
      <c r="BI3" s="116" t="s">
        <v>301</v>
      </c>
      <c r="BJ3" s="91" t="s">
        <v>302</v>
      </c>
      <c r="BK3" s="91" t="s">
        <v>303</v>
      </c>
      <c r="BL3" s="118" t="s">
        <v>146</v>
      </c>
      <c r="BM3" s="91" t="s">
        <v>304</v>
      </c>
      <c r="BN3" s="91" t="s">
        <v>305</v>
      </c>
      <c r="BO3" s="91" t="s">
        <v>306</v>
      </c>
      <c r="BP3" s="91" t="s">
        <v>307</v>
      </c>
      <c r="BQ3" s="91" t="s">
        <v>308</v>
      </c>
      <c r="BR3" s="91" t="s">
        <v>309</v>
      </c>
      <c r="BS3" s="91" t="s">
        <v>310</v>
      </c>
      <c r="BT3" s="91" t="s">
        <v>311</v>
      </c>
      <c r="BU3" s="91" t="s">
        <v>312</v>
      </c>
      <c r="BV3" s="91" t="s">
        <v>313</v>
      </c>
      <c r="BW3" s="91" t="s">
        <v>314</v>
      </c>
      <c r="BX3" s="91" t="s">
        <v>315</v>
      </c>
      <c r="BY3" s="91" t="s">
        <v>316</v>
      </c>
      <c r="BZ3" s="91" t="s">
        <v>317</v>
      </c>
      <c r="CA3" s="91" t="s">
        <v>318</v>
      </c>
      <c r="CB3" s="91" t="s">
        <v>319</v>
      </c>
      <c r="CC3" s="91" t="s">
        <v>320</v>
      </c>
      <c r="CD3" s="91" t="s">
        <v>321</v>
      </c>
      <c r="CE3" s="91" t="s">
        <v>322</v>
      </c>
      <c r="CF3" s="91" t="s">
        <v>323</v>
      </c>
      <c r="CG3" s="91" t="s">
        <v>324</v>
      </c>
      <c r="CH3" s="91" t="s">
        <v>325</v>
      </c>
      <c r="CI3" s="91" t="s">
        <v>326</v>
      </c>
      <c r="CJ3" s="91" t="s">
        <v>327</v>
      </c>
      <c r="CK3" s="91" t="s">
        <v>328</v>
      </c>
      <c r="CL3" s="91" t="s">
        <v>329</v>
      </c>
      <c r="CM3" s="118" t="s">
        <v>103</v>
      </c>
      <c r="CN3" s="91" t="s">
        <v>330</v>
      </c>
      <c r="CO3" s="91" t="s">
        <v>331</v>
      </c>
      <c r="CP3" s="91" t="s">
        <v>332</v>
      </c>
      <c r="CQ3" s="116" t="s">
        <v>333</v>
      </c>
      <c r="CR3" s="91" t="s">
        <v>334</v>
      </c>
      <c r="CS3" s="118" t="s">
        <v>148</v>
      </c>
      <c r="CT3" s="116" t="s">
        <v>12</v>
      </c>
      <c r="CU3" s="116" t="s">
        <v>335</v>
      </c>
      <c r="CV3" s="91" t="s">
        <v>336</v>
      </c>
      <c r="CW3" s="91" t="s">
        <v>337</v>
      </c>
      <c r="CX3" s="91" t="s">
        <v>338</v>
      </c>
      <c r="CY3" s="116" t="s">
        <v>339</v>
      </c>
      <c r="CZ3" s="116" t="s">
        <v>340</v>
      </c>
      <c r="DA3" s="91" t="s">
        <v>341</v>
      </c>
      <c r="DB3" s="91" t="s">
        <v>342</v>
      </c>
      <c r="DC3" s="91" t="s">
        <v>343</v>
      </c>
      <c r="DD3" s="91" t="s">
        <v>344</v>
      </c>
      <c r="DE3" s="91" t="s">
        <v>345</v>
      </c>
      <c r="DF3" s="91" t="s">
        <v>346</v>
      </c>
      <c r="DG3" s="91" t="s">
        <v>347</v>
      </c>
      <c r="DH3" s="116" t="s">
        <v>5</v>
      </c>
      <c r="DI3" s="91" t="s">
        <v>348</v>
      </c>
      <c r="DJ3" s="91" t="s">
        <v>349</v>
      </c>
      <c r="DK3" s="91" t="s">
        <v>350</v>
      </c>
      <c r="DL3" s="91" t="s">
        <v>351</v>
      </c>
      <c r="DM3" s="91" t="s">
        <v>352</v>
      </c>
      <c r="DN3" s="91" t="s">
        <v>353</v>
      </c>
      <c r="DO3" s="91" t="s">
        <v>354</v>
      </c>
      <c r="DP3" s="91" t="s">
        <v>355</v>
      </c>
      <c r="DQ3" s="91" t="s">
        <v>356</v>
      </c>
      <c r="DR3" s="91" t="s">
        <v>357</v>
      </c>
      <c r="DS3" s="91" t="s">
        <v>358</v>
      </c>
      <c r="DT3" s="91" t="s">
        <v>359</v>
      </c>
      <c r="DU3" s="116" t="s">
        <v>360</v>
      </c>
      <c r="DV3" s="91" t="s">
        <v>361</v>
      </c>
      <c r="DW3" s="91" t="s">
        <v>362</v>
      </c>
      <c r="DX3" s="116" t="s">
        <v>363</v>
      </c>
      <c r="DY3" s="91" t="s">
        <v>364</v>
      </c>
      <c r="DZ3" s="116" t="s">
        <v>365</v>
      </c>
      <c r="EA3" s="91" t="s">
        <v>366</v>
      </c>
      <c r="EB3" s="91" t="s">
        <v>367</v>
      </c>
      <c r="EC3" s="91" t="s">
        <v>368</v>
      </c>
      <c r="ED3" s="91" t="s">
        <v>369</v>
      </c>
      <c r="EE3" s="91" t="s">
        <v>370</v>
      </c>
      <c r="EF3" s="116" t="s">
        <v>371</v>
      </c>
      <c r="EG3" s="91" t="s">
        <v>372</v>
      </c>
      <c r="EH3" s="91" t="s">
        <v>373</v>
      </c>
      <c r="EI3" s="91" t="s">
        <v>374</v>
      </c>
      <c r="EJ3" s="91" t="s">
        <v>375</v>
      </c>
      <c r="EK3" s="91" t="s">
        <v>376</v>
      </c>
      <c r="EL3" s="91" t="s">
        <v>377</v>
      </c>
      <c r="EM3" s="91" t="s">
        <v>378</v>
      </c>
      <c r="EN3" s="91" t="s">
        <v>379</v>
      </c>
      <c r="EO3" s="116" t="s">
        <v>380</v>
      </c>
      <c r="EP3" s="91" t="s">
        <v>381</v>
      </c>
      <c r="EQ3" s="91" t="s">
        <v>382</v>
      </c>
      <c r="ER3" s="91" t="s">
        <v>383</v>
      </c>
      <c r="ES3" s="91" t="s">
        <v>384</v>
      </c>
      <c r="ET3" s="91" t="s">
        <v>385</v>
      </c>
      <c r="EU3" s="116" t="s">
        <v>386</v>
      </c>
      <c r="EV3" s="91" t="s">
        <v>387</v>
      </c>
      <c r="EW3" s="91" t="s">
        <v>388</v>
      </c>
      <c r="EX3" s="91" t="s">
        <v>389</v>
      </c>
      <c r="EY3" s="91" t="s">
        <v>390</v>
      </c>
      <c r="EZ3" s="91" t="s">
        <v>391</v>
      </c>
      <c r="FA3" s="91" t="s">
        <v>392</v>
      </c>
      <c r="FB3" s="91" t="s">
        <v>393</v>
      </c>
      <c r="FC3" s="116" t="s">
        <v>394</v>
      </c>
      <c r="FD3" s="116" t="s">
        <v>395</v>
      </c>
      <c r="FE3" s="91" t="s">
        <v>396</v>
      </c>
      <c r="FF3" s="116" t="s">
        <v>397</v>
      </c>
      <c r="FG3" s="116" t="s">
        <v>398</v>
      </c>
      <c r="FH3" s="91" t="s">
        <v>399</v>
      </c>
      <c r="FI3" s="91" t="s">
        <v>400</v>
      </c>
      <c r="FJ3" s="91" t="s">
        <v>401</v>
      </c>
      <c r="FK3" s="116" t="s">
        <v>402</v>
      </c>
      <c r="FL3" s="91" t="s">
        <v>403</v>
      </c>
      <c r="FM3" s="91" t="s">
        <v>404</v>
      </c>
      <c r="FN3" s="91" t="s">
        <v>405</v>
      </c>
      <c r="FO3" s="91" t="s">
        <v>406</v>
      </c>
      <c r="FP3" s="91" t="s">
        <v>407</v>
      </c>
      <c r="FQ3" s="91" t="s">
        <v>408</v>
      </c>
      <c r="FR3" s="91" t="s">
        <v>409</v>
      </c>
      <c r="FS3" s="91" t="s">
        <v>410</v>
      </c>
      <c r="FT3" s="91" t="s">
        <v>411</v>
      </c>
      <c r="FU3" s="91" t="s">
        <v>412</v>
      </c>
      <c r="FV3" s="91" t="s">
        <v>413</v>
      </c>
      <c r="FW3" s="91" t="s">
        <v>414</v>
      </c>
      <c r="FX3" s="91" t="s">
        <v>415</v>
      </c>
      <c r="FY3" s="91" t="s">
        <v>416</v>
      </c>
      <c r="FZ3" s="91" t="s">
        <v>417</v>
      </c>
      <c r="GA3" s="118" t="s">
        <v>104</v>
      </c>
      <c r="GB3" s="116" t="s">
        <v>333</v>
      </c>
      <c r="GC3" s="209" t="s">
        <v>156</v>
      </c>
    </row>
    <row r="4" spans="2:185">
      <c r="B4" s="67" t="s">
        <v>13</v>
      </c>
      <c r="C4" s="119" t="str">
        <f>C97</f>
        <v>010100000000</v>
      </c>
      <c r="D4" s="119" t="str">
        <f t="shared" ref="D4:BO4" si="0">D97</f>
        <v>County of Albany</v>
      </c>
      <c r="E4" s="119" t="str">
        <f t="shared" si="0"/>
        <v>Albany</v>
      </c>
      <c r="F4" s="119" t="str">
        <f t="shared" si="0"/>
        <v>12/31</v>
      </c>
      <c r="G4" s="120">
        <f t="shared" si="0"/>
        <v>304204</v>
      </c>
      <c r="H4" s="121">
        <f t="shared" si="0"/>
        <v>0</v>
      </c>
      <c r="I4" s="121">
        <f t="shared" si="0"/>
        <v>522.79999999999995</v>
      </c>
      <c r="J4" s="122">
        <f t="shared" si="0"/>
        <v>24780071182</v>
      </c>
      <c r="K4" s="122">
        <f t="shared" si="0"/>
        <v>274806031</v>
      </c>
      <c r="L4" s="122">
        <f t="shared" si="0"/>
        <v>67489877</v>
      </c>
      <c r="M4" s="122">
        <f t="shared" si="0"/>
        <v>0</v>
      </c>
      <c r="N4" s="122">
        <f t="shared" si="0"/>
        <v>0</v>
      </c>
      <c r="O4" s="122">
        <f t="shared" si="0"/>
        <v>0</v>
      </c>
      <c r="P4" s="122">
        <f t="shared" si="0"/>
        <v>1819189</v>
      </c>
      <c r="Q4" s="122">
        <f t="shared" si="0"/>
        <v>4941620</v>
      </c>
      <c r="R4" s="122">
        <f t="shared" si="0"/>
        <v>218567</v>
      </c>
      <c r="S4" s="122">
        <f t="shared" si="0"/>
        <v>0</v>
      </c>
      <c r="T4" s="122">
        <f t="shared" si="0"/>
        <v>222596790</v>
      </c>
      <c r="U4" s="122">
        <f t="shared" si="0"/>
        <v>0</v>
      </c>
      <c r="V4" s="122">
        <f t="shared" si="0"/>
        <v>0</v>
      </c>
      <c r="W4" s="122">
        <f t="shared" si="0"/>
        <v>6354894</v>
      </c>
      <c r="X4" s="122">
        <f t="shared" si="0"/>
        <v>0</v>
      </c>
      <c r="Y4" s="122">
        <f t="shared" si="0"/>
        <v>1411199</v>
      </c>
      <c r="Z4" s="122">
        <f t="shared" si="0"/>
        <v>3338664</v>
      </c>
      <c r="AA4" s="122">
        <f t="shared" si="0"/>
        <v>0</v>
      </c>
      <c r="AB4" s="122">
        <f t="shared" si="0"/>
        <v>15819588</v>
      </c>
      <c r="AC4" s="122">
        <f t="shared" si="0"/>
        <v>0</v>
      </c>
      <c r="AD4" s="122">
        <f t="shared" si="0"/>
        <v>1164915</v>
      </c>
      <c r="AE4" s="122">
        <f t="shared" si="0"/>
        <v>30845738</v>
      </c>
      <c r="AF4" s="122">
        <f t="shared" si="0"/>
        <v>0</v>
      </c>
      <c r="AG4" s="122">
        <f t="shared" si="0"/>
        <v>1376420</v>
      </c>
      <c r="AH4" s="122">
        <f t="shared" si="0"/>
        <v>7864498</v>
      </c>
      <c r="AI4" s="122">
        <f t="shared" si="0"/>
        <v>50513</v>
      </c>
      <c r="AJ4" s="122">
        <f t="shared" si="0"/>
        <v>6634621</v>
      </c>
      <c r="AK4" s="122">
        <f t="shared" si="0"/>
        <v>165988</v>
      </c>
      <c r="AL4" s="122">
        <f t="shared" si="0"/>
        <v>0</v>
      </c>
      <c r="AM4" s="122">
        <f t="shared" si="0"/>
        <v>1211693</v>
      </c>
      <c r="AN4" s="122">
        <f t="shared" si="0"/>
        <v>0</v>
      </c>
      <c r="AO4" s="122">
        <f t="shared" si="0"/>
        <v>869748</v>
      </c>
      <c r="AP4" s="122">
        <f t="shared" si="0"/>
        <v>0</v>
      </c>
      <c r="AQ4" s="122">
        <f t="shared" si="0"/>
        <v>9405962</v>
      </c>
      <c r="AR4" s="122">
        <f t="shared" si="0"/>
        <v>0</v>
      </c>
      <c r="AS4" s="122">
        <f t="shared" si="0"/>
        <v>900231</v>
      </c>
      <c r="AT4" s="122">
        <f t="shared" si="0"/>
        <v>0</v>
      </c>
      <c r="AU4" s="122">
        <f t="shared" si="0"/>
        <v>0</v>
      </c>
      <c r="AV4" s="122">
        <f t="shared" si="0"/>
        <v>0</v>
      </c>
      <c r="AW4" s="122">
        <f t="shared" si="0"/>
        <v>0</v>
      </c>
      <c r="AX4" s="122">
        <f t="shared" si="0"/>
        <v>1085889</v>
      </c>
      <c r="AY4" s="122">
        <f t="shared" si="0"/>
        <v>263147</v>
      </c>
      <c r="AZ4" s="122">
        <f t="shared" si="0"/>
        <v>9869284</v>
      </c>
      <c r="BA4" s="122">
        <f t="shared" si="0"/>
        <v>1990552</v>
      </c>
      <c r="BB4" s="122">
        <f t="shared" si="0"/>
        <v>475137</v>
      </c>
      <c r="BC4" s="122">
        <f t="shared" si="0"/>
        <v>1718905</v>
      </c>
      <c r="BD4" s="122">
        <f t="shared" si="0"/>
        <v>719627</v>
      </c>
      <c r="BE4" s="122">
        <f t="shared" si="0"/>
        <v>0</v>
      </c>
      <c r="BF4" s="122">
        <f t="shared" si="0"/>
        <v>6357569</v>
      </c>
      <c r="BG4" s="122">
        <f t="shared" si="0"/>
        <v>0</v>
      </c>
      <c r="BH4" s="122">
        <f t="shared" si="0"/>
        <v>1126924</v>
      </c>
      <c r="BI4" s="122">
        <f t="shared" si="0"/>
        <v>0</v>
      </c>
      <c r="BJ4" s="122">
        <f t="shared" si="0"/>
        <v>0</v>
      </c>
      <c r="BK4" s="122">
        <f t="shared" si="0"/>
        <v>7609387</v>
      </c>
      <c r="BL4" s="123">
        <f t="shared" si="0"/>
        <v>415697135</v>
      </c>
      <c r="BM4" s="122">
        <f t="shared" si="0"/>
        <v>0</v>
      </c>
      <c r="BN4" s="122">
        <f t="shared" si="0"/>
        <v>0</v>
      </c>
      <c r="BO4" s="122">
        <f t="shared" si="0"/>
        <v>4398753</v>
      </c>
      <c r="BP4" s="122">
        <f t="shared" ref="BP4:EA4" si="1">BP97</f>
        <v>8229598</v>
      </c>
      <c r="BQ4" s="122">
        <f t="shared" si="1"/>
        <v>2133513</v>
      </c>
      <c r="BR4" s="122">
        <f t="shared" si="1"/>
        <v>20741776</v>
      </c>
      <c r="BS4" s="122">
        <f t="shared" si="1"/>
        <v>2677937</v>
      </c>
      <c r="BT4" s="122">
        <f t="shared" si="1"/>
        <v>30183952</v>
      </c>
      <c r="BU4" s="122">
        <f t="shared" si="1"/>
        <v>0</v>
      </c>
      <c r="BV4" s="122">
        <f t="shared" si="1"/>
        <v>333491</v>
      </c>
      <c r="BW4" s="122">
        <f t="shared" si="1"/>
        <v>1855408</v>
      </c>
      <c r="BX4" s="122">
        <f t="shared" si="1"/>
        <v>0</v>
      </c>
      <c r="BY4" s="122">
        <f t="shared" si="1"/>
        <v>2784271</v>
      </c>
      <c r="BZ4" s="122">
        <f t="shared" si="1"/>
        <v>1185340</v>
      </c>
      <c r="CA4" s="122">
        <f t="shared" si="1"/>
        <v>0</v>
      </c>
      <c r="CB4" s="122">
        <f t="shared" si="1"/>
        <v>1135459</v>
      </c>
      <c r="CC4" s="122">
        <f t="shared" si="1"/>
        <v>17079678</v>
      </c>
      <c r="CD4" s="122">
        <f t="shared" si="1"/>
        <v>6401889</v>
      </c>
      <c r="CE4" s="122">
        <f t="shared" si="1"/>
        <v>54734723</v>
      </c>
      <c r="CF4" s="122">
        <f t="shared" si="1"/>
        <v>335565</v>
      </c>
      <c r="CG4" s="122">
        <f t="shared" si="1"/>
        <v>0</v>
      </c>
      <c r="CH4" s="122">
        <f t="shared" si="1"/>
        <v>2695520</v>
      </c>
      <c r="CI4" s="122">
        <f t="shared" si="1"/>
        <v>0</v>
      </c>
      <c r="CJ4" s="122">
        <f t="shared" si="1"/>
        <v>0</v>
      </c>
      <c r="CK4" s="122">
        <f t="shared" si="1"/>
        <v>0</v>
      </c>
      <c r="CL4" s="122">
        <f t="shared" si="1"/>
        <v>0</v>
      </c>
      <c r="CM4" s="123">
        <f t="shared" si="1"/>
        <v>572604007</v>
      </c>
      <c r="CN4" s="122">
        <f t="shared" si="1"/>
        <v>41815000</v>
      </c>
      <c r="CO4" s="122">
        <f t="shared" si="1"/>
        <v>1543500</v>
      </c>
      <c r="CP4" s="122">
        <f t="shared" si="1"/>
        <v>0</v>
      </c>
      <c r="CQ4" s="122">
        <f t="shared" si="1"/>
        <v>46424236</v>
      </c>
      <c r="CR4" s="122">
        <f t="shared" si="1"/>
        <v>0</v>
      </c>
      <c r="CS4" s="123">
        <f t="shared" si="1"/>
        <v>662386743</v>
      </c>
      <c r="CT4" s="122">
        <f t="shared" si="1"/>
        <v>23297162</v>
      </c>
      <c r="CU4" s="122">
        <f t="shared" si="1"/>
        <v>29128036</v>
      </c>
      <c r="CV4" s="122">
        <f t="shared" si="1"/>
        <v>88873142</v>
      </c>
      <c r="CW4" s="122">
        <f t="shared" si="1"/>
        <v>4479957</v>
      </c>
      <c r="CX4" s="122">
        <f t="shared" si="1"/>
        <v>363768</v>
      </c>
      <c r="CY4" s="122">
        <f t="shared" si="1"/>
        <v>169285</v>
      </c>
      <c r="CZ4" s="122">
        <f t="shared" si="1"/>
        <v>0</v>
      </c>
      <c r="DA4" s="122">
        <f t="shared" si="1"/>
        <v>0</v>
      </c>
      <c r="DB4" s="122">
        <f t="shared" si="1"/>
        <v>0</v>
      </c>
      <c r="DC4" s="122">
        <f t="shared" si="1"/>
        <v>0</v>
      </c>
      <c r="DD4" s="122">
        <f t="shared" si="1"/>
        <v>0</v>
      </c>
      <c r="DE4" s="122">
        <f t="shared" si="1"/>
        <v>10383801</v>
      </c>
      <c r="DF4" s="122">
        <f t="shared" si="1"/>
        <v>13204254</v>
      </c>
      <c r="DG4" s="122">
        <f t="shared" si="1"/>
        <v>1885970</v>
      </c>
      <c r="DH4" s="122">
        <f t="shared" si="1"/>
        <v>13360604</v>
      </c>
      <c r="DI4" s="122">
        <f t="shared" si="1"/>
        <v>0</v>
      </c>
      <c r="DJ4" s="122">
        <f t="shared" si="1"/>
        <v>0</v>
      </c>
      <c r="DK4" s="122">
        <f t="shared" si="1"/>
        <v>38182590</v>
      </c>
      <c r="DL4" s="122">
        <f t="shared" si="1"/>
        <v>0</v>
      </c>
      <c r="DM4" s="122">
        <f t="shared" si="1"/>
        <v>0</v>
      </c>
      <c r="DN4" s="122">
        <f t="shared" si="1"/>
        <v>5940256</v>
      </c>
      <c r="DO4" s="122">
        <f t="shared" si="1"/>
        <v>8080122</v>
      </c>
      <c r="DP4" s="122">
        <f t="shared" si="1"/>
        <v>11386127</v>
      </c>
      <c r="DQ4" s="122">
        <f t="shared" si="1"/>
        <v>14181749</v>
      </c>
      <c r="DR4" s="122">
        <f t="shared" si="1"/>
        <v>0</v>
      </c>
      <c r="DS4" s="122">
        <f t="shared" si="1"/>
        <v>0</v>
      </c>
      <c r="DT4" s="122">
        <f t="shared" si="1"/>
        <v>0</v>
      </c>
      <c r="DU4" s="122">
        <f t="shared" si="1"/>
        <v>23501085</v>
      </c>
      <c r="DV4" s="122">
        <f t="shared" si="1"/>
        <v>0</v>
      </c>
      <c r="DW4" s="122">
        <f t="shared" si="1"/>
        <v>1265011</v>
      </c>
      <c r="DX4" s="122">
        <f t="shared" si="1"/>
        <v>0</v>
      </c>
      <c r="DY4" s="122">
        <f t="shared" si="1"/>
        <v>0</v>
      </c>
      <c r="DZ4" s="122">
        <f t="shared" si="1"/>
        <v>0</v>
      </c>
      <c r="EA4" s="122">
        <f t="shared" si="1"/>
        <v>1376708</v>
      </c>
      <c r="EB4" s="122">
        <f t="shared" ref="EB4:GC4" si="2">EB97</f>
        <v>0</v>
      </c>
      <c r="EC4" s="122">
        <f t="shared" si="2"/>
        <v>0</v>
      </c>
      <c r="ED4" s="122">
        <f t="shared" si="2"/>
        <v>20875165</v>
      </c>
      <c r="EE4" s="122">
        <f t="shared" si="2"/>
        <v>58366242</v>
      </c>
      <c r="EF4" s="122">
        <f t="shared" si="2"/>
        <v>64999359</v>
      </c>
      <c r="EG4" s="122">
        <f t="shared" si="2"/>
        <v>28643845</v>
      </c>
      <c r="EH4" s="122">
        <f t="shared" si="2"/>
        <v>0</v>
      </c>
      <c r="EI4" s="122">
        <f t="shared" si="2"/>
        <v>0</v>
      </c>
      <c r="EJ4" s="122">
        <f t="shared" si="2"/>
        <v>6252481</v>
      </c>
      <c r="EK4" s="122">
        <f t="shared" si="2"/>
        <v>23073699</v>
      </c>
      <c r="EL4" s="122">
        <f t="shared" si="2"/>
        <v>0</v>
      </c>
      <c r="EM4" s="122">
        <f t="shared" si="2"/>
        <v>400</v>
      </c>
      <c r="EN4" s="122">
        <f t="shared" si="2"/>
        <v>0</v>
      </c>
      <c r="EO4" s="122">
        <f t="shared" si="2"/>
        <v>0</v>
      </c>
      <c r="EP4" s="122">
        <f t="shared" si="2"/>
        <v>0</v>
      </c>
      <c r="EQ4" s="122">
        <f t="shared" si="2"/>
        <v>1524931</v>
      </c>
      <c r="ER4" s="122">
        <f t="shared" si="2"/>
        <v>5713112</v>
      </c>
      <c r="ES4" s="122">
        <f t="shared" si="2"/>
        <v>0</v>
      </c>
      <c r="ET4" s="122">
        <f t="shared" si="2"/>
        <v>591061</v>
      </c>
      <c r="EU4" s="122">
        <f t="shared" si="2"/>
        <v>0</v>
      </c>
      <c r="EV4" s="122">
        <f t="shared" si="2"/>
        <v>0</v>
      </c>
      <c r="EW4" s="122">
        <f t="shared" si="2"/>
        <v>0</v>
      </c>
      <c r="EX4" s="122">
        <f t="shared" si="2"/>
        <v>231885</v>
      </c>
      <c r="EY4" s="122">
        <f t="shared" si="2"/>
        <v>5711130</v>
      </c>
      <c r="EZ4" s="122">
        <f t="shared" si="2"/>
        <v>0</v>
      </c>
      <c r="FA4" s="122">
        <f t="shared" si="2"/>
        <v>0</v>
      </c>
      <c r="FB4" s="122">
        <f t="shared" si="2"/>
        <v>1385815</v>
      </c>
      <c r="FC4" s="122">
        <f t="shared" si="2"/>
        <v>0</v>
      </c>
      <c r="FD4" s="122">
        <f t="shared" si="2"/>
        <v>0</v>
      </c>
      <c r="FE4" s="122">
        <f t="shared" si="2"/>
        <v>0</v>
      </c>
      <c r="FF4" s="122">
        <f t="shared" si="2"/>
        <v>0</v>
      </c>
      <c r="FG4" s="122">
        <f t="shared" si="2"/>
        <v>7677302</v>
      </c>
      <c r="FH4" s="122">
        <f t="shared" si="2"/>
        <v>0</v>
      </c>
      <c r="FI4" s="122">
        <f t="shared" si="2"/>
        <v>0</v>
      </c>
      <c r="FJ4" s="122">
        <f t="shared" si="2"/>
        <v>0</v>
      </c>
      <c r="FK4" s="122">
        <f t="shared" si="2"/>
        <v>0</v>
      </c>
      <c r="FL4" s="122">
        <f t="shared" si="2"/>
        <v>0</v>
      </c>
      <c r="FM4" s="122">
        <f t="shared" si="2"/>
        <v>11531543</v>
      </c>
      <c r="FN4" s="122">
        <f t="shared" si="2"/>
        <v>0</v>
      </c>
      <c r="FO4" s="122">
        <f t="shared" si="2"/>
        <v>0</v>
      </c>
      <c r="FP4" s="122">
        <f t="shared" si="2"/>
        <v>0</v>
      </c>
      <c r="FQ4" s="122">
        <f t="shared" si="2"/>
        <v>7639483</v>
      </c>
      <c r="FR4" s="122">
        <f t="shared" si="2"/>
        <v>28347109</v>
      </c>
      <c r="FS4" s="122">
        <f t="shared" si="2"/>
        <v>0</v>
      </c>
      <c r="FT4" s="122">
        <f t="shared" si="2"/>
        <v>0</v>
      </c>
      <c r="FU4" s="122">
        <f t="shared" si="2"/>
        <v>623126</v>
      </c>
      <c r="FV4" s="122">
        <f t="shared" si="2"/>
        <v>189587</v>
      </c>
      <c r="FW4" s="122">
        <f t="shared" si="2"/>
        <v>0</v>
      </c>
      <c r="FX4" s="122">
        <f t="shared" si="2"/>
        <v>20181736</v>
      </c>
      <c r="FY4" s="122">
        <f t="shared" si="2"/>
        <v>13661771</v>
      </c>
      <c r="FZ4" s="122">
        <f t="shared" si="2"/>
        <v>8474005</v>
      </c>
      <c r="GA4" s="123">
        <f t="shared" si="2"/>
        <v>604754408</v>
      </c>
      <c r="GB4" s="122">
        <f t="shared" si="2"/>
        <v>46424236</v>
      </c>
      <c r="GC4" s="210">
        <f t="shared" si="2"/>
        <v>651178644</v>
      </c>
    </row>
    <row r="5" spans="2:185" outlineLevel="1">
      <c r="B5" s="72" t="s">
        <v>14</v>
      </c>
      <c r="C5" s="124" t="str">
        <f t="shared" ref="C5:BN5" si="3">C98</f>
        <v>010201000000</v>
      </c>
      <c r="D5" s="124" t="str">
        <f t="shared" si="3"/>
        <v>City of Albany</v>
      </c>
      <c r="E5" s="124" t="str">
        <f t="shared" si="3"/>
        <v>Albany</v>
      </c>
      <c r="F5" s="124" t="str">
        <f t="shared" si="3"/>
        <v>12/31</v>
      </c>
      <c r="G5" s="125">
        <f t="shared" si="3"/>
        <v>97856</v>
      </c>
      <c r="H5" s="126">
        <f t="shared" si="3"/>
        <v>0</v>
      </c>
      <c r="I5" s="126">
        <f t="shared" si="3"/>
        <v>21.4</v>
      </c>
      <c r="J5" s="127">
        <f t="shared" si="3"/>
        <v>5125089604</v>
      </c>
      <c r="K5" s="127">
        <f t="shared" si="3"/>
        <v>152198950</v>
      </c>
      <c r="L5" s="127">
        <f t="shared" si="3"/>
        <v>53056844</v>
      </c>
      <c r="M5" s="127">
        <f t="shared" si="3"/>
        <v>0</v>
      </c>
      <c r="N5" s="127">
        <f t="shared" si="3"/>
        <v>0</v>
      </c>
      <c r="O5" s="127">
        <f t="shared" si="3"/>
        <v>0</v>
      </c>
      <c r="P5" s="127">
        <f t="shared" si="3"/>
        <v>25974566</v>
      </c>
      <c r="Q5" s="127">
        <f t="shared" si="3"/>
        <v>289296</v>
      </c>
      <c r="R5" s="127">
        <f t="shared" si="3"/>
        <v>0</v>
      </c>
      <c r="S5" s="127">
        <f t="shared" si="3"/>
        <v>0</v>
      </c>
      <c r="T5" s="127">
        <f t="shared" si="3"/>
        <v>0</v>
      </c>
      <c r="U5" s="127">
        <f t="shared" si="3"/>
        <v>28451534</v>
      </c>
      <c r="V5" s="127">
        <f t="shared" si="3"/>
        <v>1891561</v>
      </c>
      <c r="W5" s="127">
        <f t="shared" si="3"/>
        <v>7430</v>
      </c>
      <c r="X5" s="127">
        <f t="shared" si="3"/>
        <v>1288645</v>
      </c>
      <c r="Y5" s="127">
        <f t="shared" si="3"/>
        <v>0</v>
      </c>
      <c r="Z5" s="127">
        <f t="shared" si="3"/>
        <v>238903</v>
      </c>
      <c r="AA5" s="127">
        <f t="shared" si="3"/>
        <v>0</v>
      </c>
      <c r="AB5" s="127">
        <f t="shared" si="3"/>
        <v>466673</v>
      </c>
      <c r="AC5" s="127">
        <f t="shared" si="3"/>
        <v>0</v>
      </c>
      <c r="AD5" s="127">
        <f t="shared" si="3"/>
        <v>986623</v>
      </c>
      <c r="AE5" s="127">
        <f t="shared" si="3"/>
        <v>234477</v>
      </c>
      <c r="AF5" s="127">
        <f t="shared" si="3"/>
        <v>0</v>
      </c>
      <c r="AG5" s="127">
        <f t="shared" si="3"/>
        <v>109520</v>
      </c>
      <c r="AH5" s="127">
        <f t="shared" si="3"/>
        <v>0</v>
      </c>
      <c r="AI5" s="127">
        <f t="shared" si="3"/>
        <v>0</v>
      </c>
      <c r="AJ5" s="127">
        <f t="shared" si="3"/>
        <v>1170167</v>
      </c>
      <c r="AK5" s="127">
        <f t="shared" si="3"/>
        <v>2051420</v>
      </c>
      <c r="AL5" s="127">
        <f t="shared" si="3"/>
        <v>0</v>
      </c>
      <c r="AM5" s="127">
        <f t="shared" si="3"/>
        <v>10662786</v>
      </c>
      <c r="AN5" s="127">
        <f t="shared" si="3"/>
        <v>0</v>
      </c>
      <c r="AO5" s="127">
        <f t="shared" si="3"/>
        <v>0</v>
      </c>
      <c r="AP5" s="127">
        <f t="shared" si="3"/>
        <v>0</v>
      </c>
      <c r="AQ5" s="127">
        <f t="shared" si="3"/>
        <v>0</v>
      </c>
      <c r="AR5" s="127">
        <f t="shared" si="3"/>
        <v>0</v>
      </c>
      <c r="AS5" s="127">
        <f t="shared" si="3"/>
        <v>0</v>
      </c>
      <c r="AT5" s="127">
        <f t="shared" si="3"/>
        <v>0</v>
      </c>
      <c r="AU5" s="127">
        <f t="shared" si="3"/>
        <v>0</v>
      </c>
      <c r="AV5" s="127">
        <f t="shared" si="3"/>
        <v>0</v>
      </c>
      <c r="AW5" s="127">
        <f t="shared" si="3"/>
        <v>0</v>
      </c>
      <c r="AX5" s="127">
        <f t="shared" si="3"/>
        <v>0</v>
      </c>
      <c r="AY5" s="127">
        <f t="shared" si="3"/>
        <v>203202</v>
      </c>
      <c r="AZ5" s="127">
        <f t="shared" si="3"/>
        <v>824687</v>
      </c>
      <c r="BA5" s="127">
        <f t="shared" si="3"/>
        <v>994512</v>
      </c>
      <c r="BB5" s="127">
        <f t="shared" si="3"/>
        <v>285008</v>
      </c>
      <c r="BC5" s="127">
        <f t="shared" si="3"/>
        <v>111595</v>
      </c>
      <c r="BD5" s="127">
        <f t="shared" si="3"/>
        <v>6218273</v>
      </c>
      <c r="BE5" s="127">
        <f t="shared" si="3"/>
        <v>0</v>
      </c>
      <c r="BF5" s="127">
        <f t="shared" si="3"/>
        <v>303930</v>
      </c>
      <c r="BG5" s="127">
        <f t="shared" si="3"/>
        <v>0</v>
      </c>
      <c r="BH5" s="127">
        <f t="shared" si="3"/>
        <v>0</v>
      </c>
      <c r="BI5" s="127">
        <f t="shared" si="3"/>
        <v>703688</v>
      </c>
      <c r="BJ5" s="127">
        <f t="shared" si="3"/>
        <v>0</v>
      </c>
      <c r="BK5" s="127">
        <f t="shared" si="3"/>
        <v>3645681</v>
      </c>
      <c r="BL5" s="128">
        <f t="shared" si="3"/>
        <v>140171021</v>
      </c>
      <c r="BM5" s="127">
        <f t="shared" si="3"/>
        <v>12865125</v>
      </c>
      <c r="BN5" s="127">
        <f t="shared" si="3"/>
        <v>1288459</v>
      </c>
      <c r="BO5" s="127">
        <f t="shared" ref="BO5:DZ5" si="4">BO98</f>
        <v>1627164</v>
      </c>
      <c r="BP5" s="127">
        <f t="shared" si="4"/>
        <v>0</v>
      </c>
      <c r="BQ5" s="127">
        <f t="shared" si="4"/>
        <v>1382423</v>
      </c>
      <c r="BR5" s="127">
        <f t="shared" si="4"/>
        <v>0</v>
      </c>
      <c r="BS5" s="127">
        <f t="shared" si="4"/>
        <v>1458774</v>
      </c>
      <c r="BT5" s="127">
        <f t="shared" si="4"/>
        <v>0</v>
      </c>
      <c r="BU5" s="127">
        <f t="shared" si="4"/>
        <v>0</v>
      </c>
      <c r="BV5" s="127">
        <f t="shared" si="4"/>
        <v>105595</v>
      </c>
      <c r="BW5" s="127">
        <f t="shared" si="4"/>
        <v>2849301</v>
      </c>
      <c r="BX5" s="127">
        <f t="shared" si="4"/>
        <v>0</v>
      </c>
      <c r="BY5" s="127">
        <f t="shared" si="4"/>
        <v>0</v>
      </c>
      <c r="BZ5" s="127">
        <f t="shared" si="4"/>
        <v>112022</v>
      </c>
      <c r="CA5" s="127">
        <f t="shared" si="4"/>
        <v>0</v>
      </c>
      <c r="CB5" s="127">
        <f t="shared" si="4"/>
        <v>1254597</v>
      </c>
      <c r="CC5" s="127">
        <f t="shared" si="4"/>
        <v>0</v>
      </c>
      <c r="CD5" s="127">
        <f t="shared" si="4"/>
        <v>7009101</v>
      </c>
      <c r="CE5" s="127">
        <f t="shared" si="4"/>
        <v>0</v>
      </c>
      <c r="CF5" s="127">
        <f t="shared" si="4"/>
        <v>2939671</v>
      </c>
      <c r="CG5" s="127">
        <f t="shared" si="4"/>
        <v>0</v>
      </c>
      <c r="CH5" s="127">
        <f t="shared" si="4"/>
        <v>0</v>
      </c>
      <c r="CI5" s="127">
        <f t="shared" si="4"/>
        <v>0</v>
      </c>
      <c r="CJ5" s="127">
        <f t="shared" si="4"/>
        <v>0</v>
      </c>
      <c r="CK5" s="127">
        <f t="shared" si="4"/>
        <v>0</v>
      </c>
      <c r="CL5" s="127">
        <f t="shared" si="4"/>
        <v>542227</v>
      </c>
      <c r="CM5" s="128">
        <f t="shared" si="4"/>
        <v>173605480</v>
      </c>
      <c r="CN5" s="127">
        <f t="shared" si="4"/>
        <v>0</v>
      </c>
      <c r="CO5" s="127">
        <f t="shared" si="4"/>
        <v>670000</v>
      </c>
      <c r="CP5" s="127">
        <f t="shared" si="4"/>
        <v>0</v>
      </c>
      <c r="CQ5" s="127">
        <f t="shared" si="4"/>
        <v>440000</v>
      </c>
      <c r="CR5" s="127">
        <f t="shared" si="4"/>
        <v>0</v>
      </c>
      <c r="CS5" s="128">
        <f t="shared" si="4"/>
        <v>174715480</v>
      </c>
      <c r="CT5" s="127">
        <f t="shared" si="4"/>
        <v>12787185</v>
      </c>
      <c r="CU5" s="127">
        <f t="shared" si="4"/>
        <v>8448648</v>
      </c>
      <c r="CV5" s="127">
        <f t="shared" si="4"/>
        <v>0</v>
      </c>
      <c r="CW5" s="127">
        <f t="shared" si="4"/>
        <v>0</v>
      </c>
      <c r="CX5" s="127">
        <f t="shared" si="4"/>
        <v>524822</v>
      </c>
      <c r="CY5" s="127">
        <f t="shared" si="4"/>
        <v>353316</v>
      </c>
      <c r="CZ5" s="127">
        <f t="shared" si="4"/>
        <v>0</v>
      </c>
      <c r="DA5" s="127">
        <f t="shared" si="4"/>
        <v>0</v>
      </c>
      <c r="DB5" s="127">
        <f t="shared" si="4"/>
        <v>0</v>
      </c>
      <c r="DC5" s="127">
        <f t="shared" si="4"/>
        <v>0</v>
      </c>
      <c r="DD5" s="127">
        <f t="shared" si="4"/>
        <v>0</v>
      </c>
      <c r="DE5" s="127">
        <f t="shared" si="4"/>
        <v>0</v>
      </c>
      <c r="DF5" s="127">
        <f t="shared" si="4"/>
        <v>0</v>
      </c>
      <c r="DG5" s="127">
        <f t="shared" si="4"/>
        <v>2765622</v>
      </c>
      <c r="DH5" s="127">
        <f t="shared" si="4"/>
        <v>34227568</v>
      </c>
      <c r="DI5" s="127">
        <f t="shared" si="4"/>
        <v>19805373</v>
      </c>
      <c r="DJ5" s="127">
        <f t="shared" si="4"/>
        <v>0</v>
      </c>
      <c r="DK5" s="127">
        <f t="shared" si="4"/>
        <v>0</v>
      </c>
      <c r="DL5" s="127">
        <f t="shared" si="4"/>
        <v>0</v>
      </c>
      <c r="DM5" s="127">
        <f t="shared" si="4"/>
        <v>0</v>
      </c>
      <c r="DN5" s="127">
        <f t="shared" si="4"/>
        <v>934375</v>
      </c>
      <c r="DO5" s="127">
        <f t="shared" si="4"/>
        <v>208730</v>
      </c>
      <c r="DP5" s="127">
        <f t="shared" si="4"/>
        <v>0</v>
      </c>
      <c r="DQ5" s="127">
        <f t="shared" si="4"/>
        <v>0</v>
      </c>
      <c r="DR5" s="127">
        <f t="shared" si="4"/>
        <v>0</v>
      </c>
      <c r="DS5" s="127">
        <f t="shared" si="4"/>
        <v>0</v>
      </c>
      <c r="DT5" s="127">
        <f t="shared" si="4"/>
        <v>0</v>
      </c>
      <c r="DU5" s="127">
        <f t="shared" si="4"/>
        <v>12890782</v>
      </c>
      <c r="DV5" s="127">
        <f t="shared" si="4"/>
        <v>0</v>
      </c>
      <c r="DW5" s="127">
        <f t="shared" si="4"/>
        <v>0</v>
      </c>
      <c r="DX5" s="127">
        <f t="shared" si="4"/>
        <v>0</v>
      </c>
      <c r="DY5" s="127">
        <f t="shared" si="4"/>
        <v>0</v>
      </c>
      <c r="DZ5" s="127">
        <f t="shared" si="4"/>
        <v>0</v>
      </c>
      <c r="EA5" s="127">
        <f t="shared" ref="EA5:GC5" si="5">EA98</f>
        <v>0</v>
      </c>
      <c r="EB5" s="127">
        <f t="shared" si="5"/>
        <v>5714304</v>
      </c>
      <c r="EC5" s="127">
        <f t="shared" si="5"/>
        <v>0</v>
      </c>
      <c r="ED5" s="127">
        <f t="shared" si="5"/>
        <v>0</v>
      </c>
      <c r="EE5" s="127">
        <f t="shared" si="5"/>
        <v>0</v>
      </c>
      <c r="EF5" s="127">
        <f t="shared" si="5"/>
        <v>0</v>
      </c>
      <c r="EG5" s="127">
        <f t="shared" si="5"/>
        <v>0</v>
      </c>
      <c r="EH5" s="127">
        <f t="shared" si="5"/>
        <v>0</v>
      </c>
      <c r="EI5" s="127">
        <f t="shared" si="5"/>
        <v>2403238</v>
      </c>
      <c r="EJ5" s="127">
        <f t="shared" si="5"/>
        <v>0</v>
      </c>
      <c r="EK5" s="127">
        <f t="shared" si="5"/>
        <v>0</v>
      </c>
      <c r="EL5" s="127">
        <f t="shared" si="5"/>
        <v>0</v>
      </c>
      <c r="EM5" s="127">
        <f t="shared" si="5"/>
        <v>0</v>
      </c>
      <c r="EN5" s="127">
        <f t="shared" si="5"/>
        <v>0</v>
      </c>
      <c r="EO5" s="127">
        <f t="shared" si="5"/>
        <v>0</v>
      </c>
      <c r="EP5" s="127">
        <f t="shared" si="5"/>
        <v>0</v>
      </c>
      <c r="EQ5" s="127">
        <f t="shared" si="5"/>
        <v>0</v>
      </c>
      <c r="ER5" s="127">
        <f t="shared" si="5"/>
        <v>3906234</v>
      </c>
      <c r="ES5" s="127">
        <f t="shared" si="5"/>
        <v>0</v>
      </c>
      <c r="ET5" s="127">
        <f t="shared" si="5"/>
        <v>0</v>
      </c>
      <c r="EU5" s="127">
        <f t="shared" si="5"/>
        <v>0</v>
      </c>
      <c r="EV5" s="127">
        <f t="shared" si="5"/>
        <v>1399686</v>
      </c>
      <c r="EW5" s="127">
        <f t="shared" si="5"/>
        <v>0</v>
      </c>
      <c r="EX5" s="127">
        <f t="shared" si="5"/>
        <v>86458</v>
      </c>
      <c r="EY5" s="127">
        <f t="shared" si="5"/>
        <v>0</v>
      </c>
      <c r="EZ5" s="127">
        <f t="shared" si="5"/>
        <v>0</v>
      </c>
      <c r="FA5" s="127">
        <f t="shared" si="5"/>
        <v>0</v>
      </c>
      <c r="FB5" s="127">
        <f t="shared" si="5"/>
        <v>2875191</v>
      </c>
      <c r="FC5" s="127">
        <f t="shared" si="5"/>
        <v>0</v>
      </c>
      <c r="FD5" s="127">
        <f t="shared" si="5"/>
        <v>0</v>
      </c>
      <c r="FE5" s="127">
        <f t="shared" si="5"/>
        <v>0</v>
      </c>
      <c r="FF5" s="127">
        <f t="shared" si="5"/>
        <v>0</v>
      </c>
      <c r="FG5" s="127">
        <f t="shared" si="5"/>
        <v>0</v>
      </c>
      <c r="FH5" s="127">
        <f t="shared" si="5"/>
        <v>0</v>
      </c>
      <c r="FI5" s="127">
        <f t="shared" si="5"/>
        <v>13924849</v>
      </c>
      <c r="FJ5" s="127">
        <f t="shared" si="5"/>
        <v>0</v>
      </c>
      <c r="FK5" s="127">
        <f t="shared" si="5"/>
        <v>0</v>
      </c>
      <c r="FL5" s="127">
        <f t="shared" si="5"/>
        <v>0</v>
      </c>
      <c r="FM5" s="127">
        <f t="shared" si="5"/>
        <v>2401919</v>
      </c>
      <c r="FN5" s="127">
        <f t="shared" si="5"/>
        <v>0</v>
      </c>
      <c r="FO5" s="127">
        <f t="shared" si="5"/>
        <v>0</v>
      </c>
      <c r="FP5" s="127">
        <f t="shared" si="5"/>
        <v>0</v>
      </c>
      <c r="FQ5" s="127">
        <f t="shared" si="5"/>
        <v>0</v>
      </c>
      <c r="FR5" s="127">
        <f t="shared" si="5"/>
        <v>7761795</v>
      </c>
      <c r="FS5" s="127">
        <f t="shared" si="5"/>
        <v>0</v>
      </c>
      <c r="FT5" s="127">
        <f t="shared" si="5"/>
        <v>0</v>
      </c>
      <c r="FU5" s="127">
        <f t="shared" si="5"/>
        <v>1838815</v>
      </c>
      <c r="FV5" s="127">
        <f t="shared" si="5"/>
        <v>285419</v>
      </c>
      <c r="FW5" s="127">
        <f t="shared" si="5"/>
        <v>0</v>
      </c>
      <c r="FX5" s="127">
        <f t="shared" si="5"/>
        <v>36368578</v>
      </c>
      <c r="FY5" s="127">
        <f t="shared" si="5"/>
        <v>11955483</v>
      </c>
      <c r="FZ5" s="127">
        <f t="shared" si="5"/>
        <v>4770212</v>
      </c>
      <c r="GA5" s="128">
        <f t="shared" si="5"/>
        <v>188638602</v>
      </c>
      <c r="GB5" s="127">
        <f t="shared" si="5"/>
        <v>440000</v>
      </c>
      <c r="GC5" s="211">
        <f t="shared" si="5"/>
        <v>189078602</v>
      </c>
    </row>
    <row r="6" spans="2:185" outlineLevel="1">
      <c r="B6" s="73" t="s">
        <v>15</v>
      </c>
      <c r="C6" s="124" t="str">
        <f t="shared" ref="C6:BN6" si="6">C99</f>
        <v>010306800000</v>
      </c>
      <c r="D6" s="124" t="str">
        <f t="shared" si="6"/>
        <v>Town of Berne</v>
      </c>
      <c r="E6" s="124" t="str">
        <f t="shared" si="6"/>
        <v>Albany</v>
      </c>
      <c r="F6" s="124" t="str">
        <f t="shared" si="6"/>
        <v>12/31</v>
      </c>
      <c r="G6" s="125">
        <f t="shared" si="6"/>
        <v>2794</v>
      </c>
      <c r="H6" s="126">
        <f t="shared" si="6"/>
        <v>0</v>
      </c>
      <c r="I6" s="126">
        <f t="shared" si="6"/>
        <v>64</v>
      </c>
      <c r="J6" s="127">
        <f t="shared" si="6"/>
        <v>299701688</v>
      </c>
      <c r="K6" s="127">
        <f t="shared" si="6"/>
        <v>591036</v>
      </c>
      <c r="L6" s="127">
        <f t="shared" si="6"/>
        <v>1160528</v>
      </c>
      <c r="M6" s="127">
        <f t="shared" si="6"/>
        <v>0</v>
      </c>
      <c r="N6" s="127">
        <f t="shared" si="6"/>
        <v>0</v>
      </c>
      <c r="O6" s="127">
        <f t="shared" si="6"/>
        <v>0</v>
      </c>
      <c r="P6" s="127">
        <f t="shared" si="6"/>
        <v>0</v>
      </c>
      <c r="Q6" s="127">
        <f t="shared" si="6"/>
        <v>4605</v>
      </c>
      <c r="R6" s="127">
        <f t="shared" si="6"/>
        <v>0</v>
      </c>
      <c r="S6" s="127">
        <f t="shared" si="6"/>
        <v>0</v>
      </c>
      <c r="T6" s="127">
        <f t="shared" si="6"/>
        <v>0</v>
      </c>
      <c r="U6" s="127">
        <f t="shared" si="6"/>
        <v>888183</v>
      </c>
      <c r="V6" s="127">
        <f t="shared" si="6"/>
        <v>0</v>
      </c>
      <c r="W6" s="127">
        <f t="shared" si="6"/>
        <v>0</v>
      </c>
      <c r="X6" s="127">
        <f t="shared" si="6"/>
        <v>14058</v>
      </c>
      <c r="Y6" s="127">
        <f t="shared" si="6"/>
        <v>0</v>
      </c>
      <c r="Z6" s="127">
        <f t="shared" si="6"/>
        <v>0</v>
      </c>
      <c r="AA6" s="127">
        <f t="shared" si="6"/>
        <v>0</v>
      </c>
      <c r="AB6" s="127">
        <f t="shared" si="6"/>
        <v>5462</v>
      </c>
      <c r="AC6" s="127">
        <f t="shared" si="6"/>
        <v>0</v>
      </c>
      <c r="AD6" s="127">
        <f t="shared" si="6"/>
        <v>0</v>
      </c>
      <c r="AE6" s="127">
        <f t="shared" si="6"/>
        <v>15970</v>
      </c>
      <c r="AF6" s="127">
        <f t="shared" si="6"/>
        <v>0</v>
      </c>
      <c r="AG6" s="127">
        <f t="shared" si="6"/>
        <v>0</v>
      </c>
      <c r="AH6" s="127">
        <f t="shared" si="6"/>
        <v>0</v>
      </c>
      <c r="AI6" s="127">
        <f t="shared" si="6"/>
        <v>0</v>
      </c>
      <c r="AJ6" s="127">
        <f t="shared" si="6"/>
        <v>4266</v>
      </c>
      <c r="AK6" s="127">
        <f t="shared" si="6"/>
        <v>9722</v>
      </c>
      <c r="AL6" s="127">
        <f t="shared" si="6"/>
        <v>0</v>
      </c>
      <c r="AM6" s="127">
        <f t="shared" si="6"/>
        <v>2122</v>
      </c>
      <c r="AN6" s="127">
        <f t="shared" si="6"/>
        <v>0</v>
      </c>
      <c r="AO6" s="127">
        <f t="shared" si="6"/>
        <v>0</v>
      </c>
      <c r="AP6" s="127">
        <f t="shared" si="6"/>
        <v>0</v>
      </c>
      <c r="AQ6" s="127">
        <f t="shared" si="6"/>
        <v>0</v>
      </c>
      <c r="AR6" s="127">
        <f t="shared" si="6"/>
        <v>0</v>
      </c>
      <c r="AS6" s="127">
        <f t="shared" si="6"/>
        <v>0</v>
      </c>
      <c r="AT6" s="127">
        <f t="shared" si="6"/>
        <v>0</v>
      </c>
      <c r="AU6" s="127">
        <f t="shared" si="6"/>
        <v>0</v>
      </c>
      <c r="AV6" s="127">
        <f t="shared" si="6"/>
        <v>0</v>
      </c>
      <c r="AW6" s="127">
        <f t="shared" si="6"/>
        <v>0</v>
      </c>
      <c r="AX6" s="127">
        <f t="shared" si="6"/>
        <v>0</v>
      </c>
      <c r="AY6" s="127">
        <f t="shared" si="6"/>
        <v>0</v>
      </c>
      <c r="AZ6" s="127">
        <f t="shared" si="6"/>
        <v>0</v>
      </c>
      <c r="BA6" s="127">
        <f t="shared" si="6"/>
        <v>5216</v>
      </c>
      <c r="BB6" s="127">
        <f t="shared" si="6"/>
        <v>5742</v>
      </c>
      <c r="BC6" s="127">
        <f t="shared" si="6"/>
        <v>0</v>
      </c>
      <c r="BD6" s="127">
        <f t="shared" si="6"/>
        <v>16734</v>
      </c>
      <c r="BE6" s="127">
        <f t="shared" si="6"/>
        <v>0</v>
      </c>
      <c r="BF6" s="127">
        <f t="shared" si="6"/>
        <v>0</v>
      </c>
      <c r="BG6" s="127">
        <f t="shared" si="6"/>
        <v>0</v>
      </c>
      <c r="BH6" s="127">
        <f t="shared" si="6"/>
        <v>0</v>
      </c>
      <c r="BI6" s="127">
        <f t="shared" si="6"/>
        <v>536</v>
      </c>
      <c r="BJ6" s="127">
        <f t="shared" si="6"/>
        <v>0</v>
      </c>
      <c r="BK6" s="127">
        <f t="shared" si="6"/>
        <v>21785</v>
      </c>
      <c r="BL6" s="128">
        <f t="shared" si="6"/>
        <v>2154929</v>
      </c>
      <c r="BM6" s="127">
        <f t="shared" si="6"/>
        <v>12273</v>
      </c>
      <c r="BN6" s="127">
        <f t="shared" si="6"/>
        <v>85160</v>
      </c>
      <c r="BO6" s="127">
        <f t="shared" ref="BO6:DZ6" si="7">BO99</f>
        <v>0</v>
      </c>
      <c r="BP6" s="127">
        <f t="shared" si="7"/>
        <v>0</v>
      </c>
      <c r="BQ6" s="127">
        <f t="shared" si="7"/>
        <v>0</v>
      </c>
      <c r="BR6" s="127">
        <f t="shared" si="7"/>
        <v>0</v>
      </c>
      <c r="BS6" s="127">
        <f t="shared" si="7"/>
        <v>140031</v>
      </c>
      <c r="BT6" s="127">
        <f t="shared" si="7"/>
        <v>0</v>
      </c>
      <c r="BU6" s="127">
        <f t="shared" si="7"/>
        <v>0</v>
      </c>
      <c r="BV6" s="127">
        <f t="shared" si="7"/>
        <v>3450</v>
      </c>
      <c r="BW6" s="127">
        <f t="shared" si="7"/>
        <v>0</v>
      </c>
      <c r="BX6" s="127">
        <f t="shared" si="7"/>
        <v>0</v>
      </c>
      <c r="BY6" s="127">
        <f t="shared" si="7"/>
        <v>0</v>
      </c>
      <c r="BZ6" s="127">
        <f t="shared" si="7"/>
        <v>106630</v>
      </c>
      <c r="CA6" s="127">
        <f t="shared" si="7"/>
        <v>0</v>
      </c>
      <c r="CB6" s="127">
        <f t="shared" si="7"/>
        <v>0</v>
      </c>
      <c r="CC6" s="127">
        <f t="shared" si="7"/>
        <v>0</v>
      </c>
      <c r="CD6" s="127">
        <f t="shared" si="7"/>
        <v>0</v>
      </c>
      <c r="CE6" s="127">
        <f t="shared" si="7"/>
        <v>0</v>
      </c>
      <c r="CF6" s="127">
        <f t="shared" si="7"/>
        <v>0</v>
      </c>
      <c r="CG6" s="127">
        <f t="shared" si="7"/>
        <v>0</v>
      </c>
      <c r="CH6" s="127">
        <f t="shared" si="7"/>
        <v>0</v>
      </c>
      <c r="CI6" s="127">
        <f t="shared" si="7"/>
        <v>0</v>
      </c>
      <c r="CJ6" s="127">
        <f t="shared" si="7"/>
        <v>0</v>
      </c>
      <c r="CK6" s="127">
        <f t="shared" si="7"/>
        <v>0</v>
      </c>
      <c r="CL6" s="127">
        <f t="shared" si="7"/>
        <v>0</v>
      </c>
      <c r="CM6" s="128">
        <f t="shared" si="7"/>
        <v>2502472</v>
      </c>
      <c r="CN6" s="127">
        <f t="shared" si="7"/>
        <v>0</v>
      </c>
      <c r="CO6" s="127">
        <f t="shared" si="7"/>
        <v>88227</v>
      </c>
      <c r="CP6" s="127">
        <f t="shared" si="7"/>
        <v>0</v>
      </c>
      <c r="CQ6" s="127">
        <f t="shared" si="7"/>
        <v>0</v>
      </c>
      <c r="CR6" s="127">
        <f t="shared" si="7"/>
        <v>0</v>
      </c>
      <c r="CS6" s="128">
        <f t="shared" si="7"/>
        <v>2590700</v>
      </c>
      <c r="CT6" s="127">
        <f t="shared" si="7"/>
        <v>81577</v>
      </c>
      <c r="CU6" s="127">
        <f t="shared" si="7"/>
        <v>228782</v>
      </c>
      <c r="CV6" s="127">
        <f t="shared" si="7"/>
        <v>0</v>
      </c>
      <c r="CW6" s="127">
        <f t="shared" si="7"/>
        <v>0</v>
      </c>
      <c r="CX6" s="127">
        <f t="shared" si="7"/>
        <v>48208</v>
      </c>
      <c r="CY6" s="127">
        <f t="shared" si="7"/>
        <v>0</v>
      </c>
      <c r="CZ6" s="127">
        <f t="shared" si="7"/>
        <v>0</v>
      </c>
      <c r="DA6" s="127">
        <f t="shared" si="7"/>
        <v>0</v>
      </c>
      <c r="DB6" s="127">
        <f t="shared" si="7"/>
        <v>0</v>
      </c>
      <c r="DC6" s="127">
        <f t="shared" si="7"/>
        <v>0</v>
      </c>
      <c r="DD6" s="127">
        <f t="shared" si="7"/>
        <v>0</v>
      </c>
      <c r="DE6" s="127">
        <f t="shared" si="7"/>
        <v>0</v>
      </c>
      <c r="DF6" s="127">
        <f t="shared" si="7"/>
        <v>0</v>
      </c>
      <c r="DG6" s="127">
        <f t="shared" si="7"/>
        <v>0</v>
      </c>
      <c r="DH6" s="127">
        <f t="shared" si="7"/>
        <v>62026</v>
      </c>
      <c r="DI6" s="127">
        <f t="shared" si="7"/>
        <v>330885</v>
      </c>
      <c r="DJ6" s="127">
        <f t="shared" si="7"/>
        <v>55000</v>
      </c>
      <c r="DK6" s="127">
        <f t="shared" si="7"/>
        <v>0</v>
      </c>
      <c r="DL6" s="127">
        <f t="shared" si="7"/>
        <v>0</v>
      </c>
      <c r="DM6" s="127">
        <f t="shared" si="7"/>
        <v>0</v>
      </c>
      <c r="DN6" s="127">
        <f t="shared" si="7"/>
        <v>62878</v>
      </c>
      <c r="DO6" s="127">
        <f t="shared" si="7"/>
        <v>1300</v>
      </c>
      <c r="DP6" s="127">
        <f t="shared" si="7"/>
        <v>0</v>
      </c>
      <c r="DQ6" s="127">
        <f t="shared" si="7"/>
        <v>0</v>
      </c>
      <c r="DR6" s="127">
        <f t="shared" si="7"/>
        <v>0</v>
      </c>
      <c r="DS6" s="127">
        <f t="shared" si="7"/>
        <v>0</v>
      </c>
      <c r="DT6" s="127">
        <f t="shared" si="7"/>
        <v>0</v>
      </c>
      <c r="DU6" s="127">
        <f t="shared" si="7"/>
        <v>853600</v>
      </c>
      <c r="DV6" s="127">
        <f t="shared" si="7"/>
        <v>0</v>
      </c>
      <c r="DW6" s="127">
        <f t="shared" si="7"/>
        <v>0</v>
      </c>
      <c r="DX6" s="127">
        <f t="shared" si="7"/>
        <v>0</v>
      </c>
      <c r="DY6" s="127">
        <f t="shared" si="7"/>
        <v>0</v>
      </c>
      <c r="DZ6" s="127">
        <f t="shared" si="7"/>
        <v>0</v>
      </c>
      <c r="EA6" s="127">
        <f t="shared" ref="EA6:GC6" si="8">EA99</f>
        <v>125874</v>
      </c>
      <c r="EB6" s="127">
        <f t="shared" si="8"/>
        <v>9729</v>
      </c>
      <c r="EC6" s="127">
        <f t="shared" si="8"/>
        <v>0</v>
      </c>
      <c r="ED6" s="127">
        <f t="shared" si="8"/>
        <v>0</v>
      </c>
      <c r="EE6" s="127">
        <f t="shared" si="8"/>
        <v>0</v>
      </c>
      <c r="EF6" s="127">
        <f t="shared" si="8"/>
        <v>0</v>
      </c>
      <c r="EG6" s="127">
        <f t="shared" si="8"/>
        <v>0</v>
      </c>
      <c r="EH6" s="127">
        <f t="shared" si="8"/>
        <v>0</v>
      </c>
      <c r="EI6" s="127">
        <f t="shared" si="8"/>
        <v>0</v>
      </c>
      <c r="EJ6" s="127">
        <f t="shared" si="8"/>
        <v>0</v>
      </c>
      <c r="EK6" s="127">
        <f t="shared" si="8"/>
        <v>0</v>
      </c>
      <c r="EL6" s="127">
        <f t="shared" si="8"/>
        <v>0</v>
      </c>
      <c r="EM6" s="127">
        <f t="shared" si="8"/>
        <v>0</v>
      </c>
      <c r="EN6" s="127">
        <f t="shared" si="8"/>
        <v>0</v>
      </c>
      <c r="EO6" s="127">
        <f t="shared" si="8"/>
        <v>0</v>
      </c>
      <c r="EP6" s="127">
        <f t="shared" si="8"/>
        <v>0</v>
      </c>
      <c r="EQ6" s="127">
        <f t="shared" si="8"/>
        <v>0</v>
      </c>
      <c r="ER6" s="127">
        <f t="shared" si="8"/>
        <v>32590</v>
      </c>
      <c r="ES6" s="127">
        <f t="shared" si="8"/>
        <v>0</v>
      </c>
      <c r="ET6" s="127">
        <f t="shared" si="8"/>
        <v>13495</v>
      </c>
      <c r="EU6" s="127">
        <f t="shared" si="8"/>
        <v>27385</v>
      </c>
      <c r="EV6" s="127">
        <f t="shared" si="8"/>
        <v>650</v>
      </c>
      <c r="EW6" s="127">
        <f t="shared" si="8"/>
        <v>1741</v>
      </c>
      <c r="EX6" s="127">
        <f t="shared" si="8"/>
        <v>0</v>
      </c>
      <c r="EY6" s="127">
        <f t="shared" si="8"/>
        <v>0</v>
      </c>
      <c r="EZ6" s="127">
        <f t="shared" si="8"/>
        <v>0</v>
      </c>
      <c r="FA6" s="127">
        <f t="shared" si="8"/>
        <v>0</v>
      </c>
      <c r="FB6" s="127">
        <f t="shared" si="8"/>
        <v>0</v>
      </c>
      <c r="FC6" s="127">
        <f t="shared" si="8"/>
        <v>0</v>
      </c>
      <c r="FD6" s="127">
        <f t="shared" si="8"/>
        <v>0</v>
      </c>
      <c r="FE6" s="127">
        <f t="shared" si="8"/>
        <v>0</v>
      </c>
      <c r="FF6" s="127">
        <f t="shared" si="8"/>
        <v>0</v>
      </c>
      <c r="FG6" s="127">
        <f t="shared" si="8"/>
        <v>12848</v>
      </c>
      <c r="FH6" s="127">
        <f t="shared" si="8"/>
        <v>0</v>
      </c>
      <c r="FI6" s="127">
        <f t="shared" si="8"/>
        <v>95980</v>
      </c>
      <c r="FJ6" s="127">
        <f t="shared" si="8"/>
        <v>0</v>
      </c>
      <c r="FK6" s="127">
        <f t="shared" si="8"/>
        <v>0</v>
      </c>
      <c r="FL6" s="127">
        <f t="shared" si="8"/>
        <v>0</v>
      </c>
      <c r="FM6" s="127">
        <f t="shared" si="8"/>
        <v>39758</v>
      </c>
      <c r="FN6" s="127">
        <f t="shared" si="8"/>
        <v>0</v>
      </c>
      <c r="FO6" s="127">
        <f t="shared" si="8"/>
        <v>0</v>
      </c>
      <c r="FP6" s="127">
        <f t="shared" si="8"/>
        <v>0</v>
      </c>
      <c r="FQ6" s="127">
        <f t="shared" si="8"/>
        <v>49099</v>
      </c>
      <c r="FR6" s="127">
        <f t="shared" si="8"/>
        <v>72045</v>
      </c>
      <c r="FS6" s="127">
        <f t="shared" si="8"/>
        <v>0</v>
      </c>
      <c r="FT6" s="127">
        <f t="shared" si="8"/>
        <v>0</v>
      </c>
      <c r="FU6" s="127">
        <f t="shared" si="8"/>
        <v>29857</v>
      </c>
      <c r="FV6" s="127">
        <f t="shared" si="8"/>
        <v>361</v>
      </c>
      <c r="FW6" s="127">
        <f t="shared" si="8"/>
        <v>0</v>
      </c>
      <c r="FX6" s="127">
        <f t="shared" si="8"/>
        <v>0</v>
      </c>
      <c r="FY6" s="127">
        <f t="shared" si="8"/>
        <v>88277</v>
      </c>
      <c r="FZ6" s="127">
        <f t="shared" si="8"/>
        <v>9875</v>
      </c>
      <c r="GA6" s="128">
        <f t="shared" si="8"/>
        <v>2333820</v>
      </c>
      <c r="GB6" s="127">
        <f t="shared" si="8"/>
        <v>0</v>
      </c>
      <c r="GC6" s="211">
        <f t="shared" si="8"/>
        <v>2333820</v>
      </c>
    </row>
    <row r="7" spans="2:185" outlineLevel="1">
      <c r="B7" s="73" t="s">
        <v>16</v>
      </c>
      <c r="C7" s="124" t="str">
        <f t="shared" ref="C7:BN7" si="9">C100</f>
        <v>010307100000</v>
      </c>
      <c r="D7" s="124" t="str">
        <f t="shared" si="9"/>
        <v>Town of Bethlehem</v>
      </c>
      <c r="E7" s="124" t="str">
        <f t="shared" si="9"/>
        <v>Albany</v>
      </c>
      <c r="F7" s="124" t="str">
        <f t="shared" si="9"/>
        <v>12/31</v>
      </c>
      <c r="G7" s="125">
        <f t="shared" si="9"/>
        <v>33656</v>
      </c>
      <c r="H7" s="126">
        <f t="shared" si="9"/>
        <v>0</v>
      </c>
      <c r="I7" s="126">
        <f t="shared" si="9"/>
        <v>49</v>
      </c>
      <c r="J7" s="127">
        <f t="shared" si="9"/>
        <v>3396032947</v>
      </c>
      <c r="K7" s="127">
        <f t="shared" si="9"/>
        <v>20250000</v>
      </c>
      <c r="L7" s="127">
        <f t="shared" si="9"/>
        <v>10811795</v>
      </c>
      <c r="M7" s="127">
        <f t="shared" si="9"/>
        <v>0</v>
      </c>
      <c r="N7" s="127">
        <f t="shared" si="9"/>
        <v>0</v>
      </c>
      <c r="O7" s="127">
        <f t="shared" si="9"/>
        <v>0</v>
      </c>
      <c r="P7" s="127">
        <f t="shared" si="9"/>
        <v>1966401</v>
      </c>
      <c r="Q7" s="127">
        <f t="shared" si="9"/>
        <v>0</v>
      </c>
      <c r="R7" s="127">
        <f t="shared" si="9"/>
        <v>0</v>
      </c>
      <c r="S7" s="127">
        <f t="shared" si="9"/>
        <v>0</v>
      </c>
      <c r="T7" s="127">
        <f t="shared" si="9"/>
        <v>0</v>
      </c>
      <c r="U7" s="127">
        <f t="shared" si="9"/>
        <v>9444723</v>
      </c>
      <c r="V7" s="127">
        <f t="shared" si="9"/>
        <v>0</v>
      </c>
      <c r="W7" s="127">
        <f t="shared" si="9"/>
        <v>0</v>
      </c>
      <c r="X7" s="127">
        <f t="shared" si="9"/>
        <v>707304</v>
      </c>
      <c r="Y7" s="127">
        <f t="shared" si="9"/>
        <v>0</v>
      </c>
      <c r="Z7" s="127">
        <f t="shared" si="9"/>
        <v>0</v>
      </c>
      <c r="AA7" s="127">
        <f t="shared" si="9"/>
        <v>0</v>
      </c>
      <c r="AB7" s="127">
        <f t="shared" si="9"/>
        <v>122184</v>
      </c>
      <c r="AC7" s="127">
        <f t="shared" si="9"/>
        <v>0</v>
      </c>
      <c r="AD7" s="127">
        <f t="shared" si="9"/>
        <v>275277</v>
      </c>
      <c r="AE7" s="127">
        <f t="shared" si="9"/>
        <v>8627</v>
      </c>
      <c r="AF7" s="127">
        <f t="shared" si="9"/>
        <v>0</v>
      </c>
      <c r="AG7" s="127">
        <f t="shared" si="9"/>
        <v>0</v>
      </c>
      <c r="AH7" s="127">
        <f t="shared" si="9"/>
        <v>0</v>
      </c>
      <c r="AI7" s="127">
        <f t="shared" si="9"/>
        <v>0</v>
      </c>
      <c r="AJ7" s="127">
        <f t="shared" si="9"/>
        <v>631442</v>
      </c>
      <c r="AK7" s="127">
        <f t="shared" si="9"/>
        <v>195715</v>
      </c>
      <c r="AL7" s="127">
        <f t="shared" si="9"/>
        <v>6746065</v>
      </c>
      <c r="AM7" s="127">
        <f t="shared" si="9"/>
        <v>2704207</v>
      </c>
      <c r="AN7" s="127">
        <f t="shared" si="9"/>
        <v>0</v>
      </c>
      <c r="AO7" s="127">
        <f t="shared" si="9"/>
        <v>0</v>
      </c>
      <c r="AP7" s="127">
        <f t="shared" si="9"/>
        <v>0</v>
      </c>
      <c r="AQ7" s="127">
        <f t="shared" si="9"/>
        <v>0</v>
      </c>
      <c r="AR7" s="127">
        <f t="shared" si="9"/>
        <v>0</v>
      </c>
      <c r="AS7" s="127">
        <f t="shared" si="9"/>
        <v>0</v>
      </c>
      <c r="AT7" s="127">
        <f t="shared" si="9"/>
        <v>0</v>
      </c>
      <c r="AU7" s="127">
        <f t="shared" si="9"/>
        <v>0</v>
      </c>
      <c r="AV7" s="127">
        <f t="shared" si="9"/>
        <v>0</v>
      </c>
      <c r="AW7" s="127">
        <f t="shared" si="9"/>
        <v>0</v>
      </c>
      <c r="AX7" s="127">
        <f t="shared" si="9"/>
        <v>0</v>
      </c>
      <c r="AY7" s="127">
        <f t="shared" si="9"/>
        <v>40626</v>
      </c>
      <c r="AZ7" s="127">
        <f t="shared" si="9"/>
        <v>0</v>
      </c>
      <c r="BA7" s="127">
        <f t="shared" si="9"/>
        <v>52406</v>
      </c>
      <c r="BB7" s="127">
        <f t="shared" si="9"/>
        <v>74571</v>
      </c>
      <c r="BC7" s="127">
        <f t="shared" si="9"/>
        <v>190669</v>
      </c>
      <c r="BD7" s="127">
        <f t="shared" si="9"/>
        <v>500567</v>
      </c>
      <c r="BE7" s="127">
        <f t="shared" si="9"/>
        <v>0</v>
      </c>
      <c r="BF7" s="127">
        <f t="shared" si="9"/>
        <v>105776</v>
      </c>
      <c r="BG7" s="127">
        <f t="shared" si="9"/>
        <v>0</v>
      </c>
      <c r="BH7" s="127">
        <f t="shared" si="9"/>
        <v>0</v>
      </c>
      <c r="BI7" s="127">
        <f t="shared" si="9"/>
        <v>10942</v>
      </c>
      <c r="BJ7" s="127">
        <f t="shared" si="9"/>
        <v>0</v>
      </c>
      <c r="BK7" s="127">
        <f t="shared" si="9"/>
        <v>509294</v>
      </c>
      <c r="BL7" s="128">
        <f t="shared" si="9"/>
        <v>35098591</v>
      </c>
      <c r="BM7" s="127">
        <f t="shared" si="9"/>
        <v>129222</v>
      </c>
      <c r="BN7" s="127">
        <f t="shared" si="9"/>
        <v>991195</v>
      </c>
      <c r="BO7" s="127">
        <f t="shared" ref="BO7:DZ7" si="10">BO100</f>
        <v>5333</v>
      </c>
      <c r="BP7" s="127">
        <f t="shared" si="10"/>
        <v>0</v>
      </c>
      <c r="BQ7" s="127">
        <f t="shared" si="10"/>
        <v>7196</v>
      </c>
      <c r="BR7" s="127">
        <f t="shared" si="10"/>
        <v>0</v>
      </c>
      <c r="BS7" s="127">
        <f t="shared" si="10"/>
        <v>249059</v>
      </c>
      <c r="BT7" s="127">
        <f t="shared" si="10"/>
        <v>0</v>
      </c>
      <c r="BU7" s="127">
        <f t="shared" si="10"/>
        <v>0</v>
      </c>
      <c r="BV7" s="127">
        <f t="shared" si="10"/>
        <v>12360</v>
      </c>
      <c r="BW7" s="127">
        <f t="shared" si="10"/>
        <v>30271</v>
      </c>
      <c r="BX7" s="127">
        <f t="shared" si="10"/>
        <v>0</v>
      </c>
      <c r="BY7" s="127">
        <f t="shared" si="10"/>
        <v>0</v>
      </c>
      <c r="BZ7" s="127">
        <f t="shared" si="10"/>
        <v>7471</v>
      </c>
      <c r="CA7" s="127">
        <f t="shared" si="10"/>
        <v>0</v>
      </c>
      <c r="CB7" s="127">
        <f t="shared" si="10"/>
        <v>68810</v>
      </c>
      <c r="CC7" s="127">
        <f t="shared" si="10"/>
        <v>0</v>
      </c>
      <c r="CD7" s="127">
        <f t="shared" si="10"/>
        <v>0</v>
      </c>
      <c r="CE7" s="127">
        <f t="shared" si="10"/>
        <v>300572</v>
      </c>
      <c r="CF7" s="127">
        <f t="shared" si="10"/>
        <v>0</v>
      </c>
      <c r="CG7" s="127">
        <f t="shared" si="10"/>
        <v>0</v>
      </c>
      <c r="CH7" s="127">
        <f t="shared" si="10"/>
        <v>0</v>
      </c>
      <c r="CI7" s="127">
        <f t="shared" si="10"/>
        <v>0</v>
      </c>
      <c r="CJ7" s="127">
        <f t="shared" si="10"/>
        <v>0</v>
      </c>
      <c r="CK7" s="127">
        <f t="shared" si="10"/>
        <v>0</v>
      </c>
      <c r="CL7" s="127">
        <f t="shared" si="10"/>
        <v>527997</v>
      </c>
      <c r="CM7" s="128">
        <f t="shared" si="10"/>
        <v>37428077</v>
      </c>
      <c r="CN7" s="127">
        <f t="shared" si="10"/>
        <v>0</v>
      </c>
      <c r="CO7" s="127">
        <f t="shared" si="10"/>
        <v>43000</v>
      </c>
      <c r="CP7" s="127">
        <f t="shared" si="10"/>
        <v>0</v>
      </c>
      <c r="CQ7" s="127">
        <f t="shared" si="10"/>
        <v>261000</v>
      </c>
      <c r="CR7" s="127">
        <f t="shared" si="10"/>
        <v>0</v>
      </c>
      <c r="CS7" s="128">
        <f t="shared" si="10"/>
        <v>37732077</v>
      </c>
      <c r="CT7" s="127">
        <f t="shared" si="10"/>
        <v>1569029</v>
      </c>
      <c r="CU7" s="127">
        <f t="shared" si="10"/>
        <v>1905379</v>
      </c>
      <c r="CV7" s="127">
        <f t="shared" si="10"/>
        <v>0</v>
      </c>
      <c r="CW7" s="127">
        <f t="shared" si="10"/>
        <v>0</v>
      </c>
      <c r="CX7" s="127">
        <f t="shared" si="10"/>
        <v>410860</v>
      </c>
      <c r="CY7" s="127">
        <f t="shared" si="10"/>
        <v>0</v>
      </c>
      <c r="CZ7" s="127">
        <f t="shared" si="10"/>
        <v>0</v>
      </c>
      <c r="DA7" s="127">
        <f t="shared" si="10"/>
        <v>0</v>
      </c>
      <c r="DB7" s="127">
        <f t="shared" si="10"/>
        <v>0</v>
      </c>
      <c r="DC7" s="127">
        <f t="shared" si="10"/>
        <v>0</v>
      </c>
      <c r="DD7" s="127">
        <f t="shared" si="10"/>
        <v>0</v>
      </c>
      <c r="DE7" s="127">
        <f t="shared" si="10"/>
        <v>0</v>
      </c>
      <c r="DF7" s="127">
        <f t="shared" si="10"/>
        <v>1192</v>
      </c>
      <c r="DG7" s="127">
        <f t="shared" si="10"/>
        <v>810702</v>
      </c>
      <c r="DH7" s="127">
        <f t="shared" si="10"/>
        <v>4672549</v>
      </c>
      <c r="DI7" s="127">
        <f t="shared" si="10"/>
        <v>3828</v>
      </c>
      <c r="DJ7" s="127">
        <f t="shared" si="10"/>
        <v>1190765</v>
      </c>
      <c r="DK7" s="127">
        <f t="shared" si="10"/>
        <v>0</v>
      </c>
      <c r="DL7" s="127">
        <f t="shared" si="10"/>
        <v>0</v>
      </c>
      <c r="DM7" s="127">
        <f t="shared" si="10"/>
        <v>4711</v>
      </c>
      <c r="DN7" s="127">
        <f t="shared" si="10"/>
        <v>461757</v>
      </c>
      <c r="DO7" s="127">
        <f t="shared" si="10"/>
        <v>3965</v>
      </c>
      <c r="DP7" s="127">
        <f t="shared" si="10"/>
        <v>0</v>
      </c>
      <c r="DQ7" s="127">
        <f t="shared" si="10"/>
        <v>0</v>
      </c>
      <c r="DR7" s="127">
        <f t="shared" si="10"/>
        <v>0</v>
      </c>
      <c r="DS7" s="127">
        <f t="shared" si="10"/>
        <v>0</v>
      </c>
      <c r="DT7" s="127">
        <f t="shared" si="10"/>
        <v>0</v>
      </c>
      <c r="DU7" s="127">
        <f t="shared" si="10"/>
        <v>4019007</v>
      </c>
      <c r="DV7" s="127">
        <f t="shared" si="10"/>
        <v>0</v>
      </c>
      <c r="DW7" s="127">
        <f t="shared" si="10"/>
        <v>0</v>
      </c>
      <c r="DX7" s="127">
        <f t="shared" si="10"/>
        <v>0</v>
      </c>
      <c r="DY7" s="127">
        <f t="shared" si="10"/>
        <v>0</v>
      </c>
      <c r="DZ7" s="127">
        <f t="shared" si="10"/>
        <v>0</v>
      </c>
      <c r="EA7" s="127">
        <f t="shared" ref="EA7:GC7" si="11">EA100</f>
        <v>955949</v>
      </c>
      <c r="EB7" s="127">
        <f t="shared" si="11"/>
        <v>264103</v>
      </c>
      <c r="EC7" s="127">
        <f t="shared" si="11"/>
        <v>0</v>
      </c>
      <c r="ED7" s="127">
        <f t="shared" si="11"/>
        <v>0</v>
      </c>
      <c r="EE7" s="127">
        <f t="shared" si="11"/>
        <v>0</v>
      </c>
      <c r="EF7" s="127">
        <f t="shared" si="11"/>
        <v>0</v>
      </c>
      <c r="EG7" s="127">
        <f t="shared" si="11"/>
        <v>0</v>
      </c>
      <c r="EH7" s="127">
        <f t="shared" si="11"/>
        <v>300615</v>
      </c>
      <c r="EI7" s="127">
        <f t="shared" si="11"/>
        <v>0</v>
      </c>
      <c r="EJ7" s="127">
        <f t="shared" si="11"/>
        <v>0</v>
      </c>
      <c r="EK7" s="127">
        <f t="shared" si="11"/>
        <v>0</v>
      </c>
      <c r="EL7" s="127">
        <f t="shared" si="11"/>
        <v>0</v>
      </c>
      <c r="EM7" s="127">
        <f t="shared" si="11"/>
        <v>0</v>
      </c>
      <c r="EN7" s="127">
        <f t="shared" si="11"/>
        <v>0</v>
      </c>
      <c r="EO7" s="127">
        <f t="shared" si="11"/>
        <v>0</v>
      </c>
      <c r="EP7" s="127">
        <f t="shared" si="11"/>
        <v>0</v>
      </c>
      <c r="EQ7" s="127">
        <f t="shared" si="11"/>
        <v>0</v>
      </c>
      <c r="ER7" s="127">
        <f t="shared" si="11"/>
        <v>2047255</v>
      </c>
      <c r="ES7" s="127">
        <f t="shared" si="11"/>
        <v>0</v>
      </c>
      <c r="ET7" s="127">
        <f t="shared" si="11"/>
        <v>20781</v>
      </c>
      <c r="EU7" s="127">
        <f t="shared" si="11"/>
        <v>0</v>
      </c>
      <c r="EV7" s="127">
        <f t="shared" si="11"/>
        <v>13822</v>
      </c>
      <c r="EW7" s="127">
        <f t="shared" si="11"/>
        <v>0</v>
      </c>
      <c r="EX7" s="127">
        <f t="shared" si="11"/>
        <v>0</v>
      </c>
      <c r="EY7" s="127">
        <f t="shared" si="11"/>
        <v>437116</v>
      </c>
      <c r="EZ7" s="127">
        <f t="shared" si="11"/>
        <v>50953</v>
      </c>
      <c r="FA7" s="127">
        <f t="shared" si="11"/>
        <v>0</v>
      </c>
      <c r="FB7" s="127">
        <f t="shared" si="11"/>
        <v>4361</v>
      </c>
      <c r="FC7" s="127">
        <f t="shared" si="11"/>
        <v>6477043</v>
      </c>
      <c r="FD7" s="127">
        <f t="shared" si="11"/>
        <v>0</v>
      </c>
      <c r="FE7" s="127">
        <f t="shared" si="11"/>
        <v>0</v>
      </c>
      <c r="FF7" s="127">
        <f t="shared" si="11"/>
        <v>0</v>
      </c>
      <c r="FG7" s="127">
        <f t="shared" si="11"/>
        <v>4250193</v>
      </c>
      <c r="FH7" s="127">
        <f t="shared" si="11"/>
        <v>0</v>
      </c>
      <c r="FI7" s="127">
        <f t="shared" si="11"/>
        <v>889819</v>
      </c>
      <c r="FJ7" s="127">
        <f t="shared" si="11"/>
        <v>0</v>
      </c>
      <c r="FK7" s="127">
        <f t="shared" si="11"/>
        <v>0</v>
      </c>
      <c r="FL7" s="127">
        <f t="shared" si="11"/>
        <v>0</v>
      </c>
      <c r="FM7" s="127">
        <f t="shared" si="11"/>
        <v>0</v>
      </c>
      <c r="FN7" s="127">
        <f t="shared" si="11"/>
        <v>0</v>
      </c>
      <c r="FO7" s="127">
        <f t="shared" si="11"/>
        <v>0</v>
      </c>
      <c r="FP7" s="127">
        <f t="shared" si="11"/>
        <v>0</v>
      </c>
      <c r="FQ7" s="127">
        <f t="shared" si="11"/>
        <v>0</v>
      </c>
      <c r="FR7" s="127">
        <f t="shared" si="11"/>
        <v>0</v>
      </c>
      <c r="FS7" s="127">
        <f t="shared" si="11"/>
        <v>0</v>
      </c>
      <c r="FT7" s="127">
        <f t="shared" si="11"/>
        <v>0</v>
      </c>
      <c r="FU7" s="127">
        <f t="shared" si="11"/>
        <v>0</v>
      </c>
      <c r="FV7" s="127">
        <f t="shared" si="11"/>
        <v>0</v>
      </c>
      <c r="FW7" s="127">
        <f t="shared" si="11"/>
        <v>0</v>
      </c>
      <c r="FX7" s="127">
        <f t="shared" si="11"/>
        <v>5777893</v>
      </c>
      <c r="FY7" s="127">
        <f t="shared" si="11"/>
        <v>1106000</v>
      </c>
      <c r="FZ7" s="127">
        <f t="shared" si="11"/>
        <v>938680</v>
      </c>
      <c r="GA7" s="128">
        <f t="shared" si="11"/>
        <v>38588327</v>
      </c>
      <c r="GB7" s="127">
        <f t="shared" si="11"/>
        <v>261000</v>
      </c>
      <c r="GC7" s="211">
        <f t="shared" si="11"/>
        <v>38849327</v>
      </c>
    </row>
    <row r="8" spans="2:185" outlineLevel="1">
      <c r="B8" s="73" t="s">
        <v>17</v>
      </c>
      <c r="C8" s="124" t="str">
        <f t="shared" ref="C8:BN8" si="12">C101</f>
        <v>010318000000</v>
      </c>
      <c r="D8" s="124" t="str">
        <f t="shared" si="12"/>
        <v>Town of Coeymans</v>
      </c>
      <c r="E8" s="124" t="str">
        <f t="shared" si="12"/>
        <v>Albany</v>
      </c>
      <c r="F8" s="124" t="str">
        <f t="shared" si="12"/>
        <v>12/31</v>
      </c>
      <c r="G8" s="125">
        <f t="shared" si="12"/>
        <v>7418</v>
      </c>
      <c r="H8" s="126">
        <f t="shared" si="12"/>
        <v>0</v>
      </c>
      <c r="I8" s="126">
        <f t="shared" si="12"/>
        <v>50.1</v>
      </c>
      <c r="J8" s="127">
        <f t="shared" si="12"/>
        <v>607063586</v>
      </c>
      <c r="K8" s="127">
        <f t="shared" si="12"/>
        <v>3978</v>
      </c>
      <c r="L8" s="127">
        <f t="shared" si="12"/>
        <v>1738076</v>
      </c>
      <c r="M8" s="127">
        <f t="shared" si="12"/>
        <v>0</v>
      </c>
      <c r="N8" s="127">
        <f t="shared" si="12"/>
        <v>0</v>
      </c>
      <c r="O8" s="127">
        <f t="shared" si="12"/>
        <v>0</v>
      </c>
      <c r="P8" s="127">
        <f t="shared" si="12"/>
        <v>6000</v>
      </c>
      <c r="Q8" s="127">
        <f t="shared" si="12"/>
        <v>5440</v>
      </c>
      <c r="R8" s="127">
        <f t="shared" si="12"/>
        <v>0</v>
      </c>
      <c r="S8" s="127">
        <f t="shared" si="12"/>
        <v>0</v>
      </c>
      <c r="T8" s="127">
        <f t="shared" si="12"/>
        <v>0</v>
      </c>
      <c r="U8" s="127">
        <f t="shared" si="12"/>
        <v>1785256</v>
      </c>
      <c r="V8" s="127">
        <f t="shared" si="12"/>
        <v>0</v>
      </c>
      <c r="W8" s="127">
        <f t="shared" si="12"/>
        <v>0</v>
      </c>
      <c r="X8" s="127">
        <f t="shared" si="12"/>
        <v>13549</v>
      </c>
      <c r="Y8" s="127">
        <f t="shared" si="12"/>
        <v>0</v>
      </c>
      <c r="Z8" s="127">
        <f t="shared" si="12"/>
        <v>0</v>
      </c>
      <c r="AA8" s="127">
        <f t="shared" si="12"/>
        <v>0</v>
      </c>
      <c r="AB8" s="127">
        <f t="shared" si="12"/>
        <v>7641</v>
      </c>
      <c r="AC8" s="127">
        <f t="shared" si="12"/>
        <v>0</v>
      </c>
      <c r="AD8" s="127">
        <f t="shared" si="12"/>
        <v>9582</v>
      </c>
      <c r="AE8" s="127">
        <f t="shared" si="12"/>
        <v>22593</v>
      </c>
      <c r="AF8" s="127">
        <f t="shared" si="12"/>
        <v>0</v>
      </c>
      <c r="AG8" s="127">
        <f t="shared" si="12"/>
        <v>0</v>
      </c>
      <c r="AH8" s="127">
        <f t="shared" si="12"/>
        <v>0</v>
      </c>
      <c r="AI8" s="127">
        <f t="shared" si="12"/>
        <v>0</v>
      </c>
      <c r="AJ8" s="127">
        <f t="shared" si="12"/>
        <v>24106</v>
      </c>
      <c r="AK8" s="127">
        <f t="shared" si="12"/>
        <v>20806</v>
      </c>
      <c r="AL8" s="127">
        <f t="shared" si="12"/>
        <v>0</v>
      </c>
      <c r="AM8" s="127">
        <f t="shared" si="12"/>
        <v>231805</v>
      </c>
      <c r="AN8" s="127">
        <f t="shared" si="12"/>
        <v>0</v>
      </c>
      <c r="AO8" s="127">
        <f t="shared" si="12"/>
        <v>0</v>
      </c>
      <c r="AP8" s="127">
        <f t="shared" si="12"/>
        <v>0</v>
      </c>
      <c r="AQ8" s="127">
        <f t="shared" si="12"/>
        <v>0</v>
      </c>
      <c r="AR8" s="127">
        <f t="shared" si="12"/>
        <v>0</v>
      </c>
      <c r="AS8" s="127">
        <f t="shared" si="12"/>
        <v>0</v>
      </c>
      <c r="AT8" s="127">
        <f t="shared" si="12"/>
        <v>0</v>
      </c>
      <c r="AU8" s="127">
        <f t="shared" si="12"/>
        <v>0</v>
      </c>
      <c r="AV8" s="127">
        <f t="shared" si="12"/>
        <v>0</v>
      </c>
      <c r="AW8" s="127">
        <f t="shared" si="12"/>
        <v>0</v>
      </c>
      <c r="AX8" s="127">
        <f t="shared" si="12"/>
        <v>0</v>
      </c>
      <c r="AY8" s="127">
        <f t="shared" si="12"/>
        <v>3357</v>
      </c>
      <c r="AZ8" s="127">
        <f t="shared" si="12"/>
        <v>433557</v>
      </c>
      <c r="BA8" s="127">
        <f t="shared" si="12"/>
        <v>15122</v>
      </c>
      <c r="BB8" s="127">
        <f t="shared" si="12"/>
        <v>19188</v>
      </c>
      <c r="BC8" s="127">
        <f t="shared" si="12"/>
        <v>0</v>
      </c>
      <c r="BD8" s="127">
        <f t="shared" si="12"/>
        <v>186666</v>
      </c>
      <c r="BE8" s="127">
        <f t="shared" si="12"/>
        <v>0</v>
      </c>
      <c r="BF8" s="127">
        <f t="shared" si="12"/>
        <v>13820</v>
      </c>
      <c r="BG8" s="127">
        <f t="shared" si="12"/>
        <v>0</v>
      </c>
      <c r="BH8" s="127">
        <f t="shared" si="12"/>
        <v>0</v>
      </c>
      <c r="BI8" s="127">
        <f t="shared" si="12"/>
        <v>0</v>
      </c>
      <c r="BJ8" s="127">
        <f t="shared" si="12"/>
        <v>0</v>
      </c>
      <c r="BK8" s="127">
        <f t="shared" si="12"/>
        <v>56961</v>
      </c>
      <c r="BL8" s="128">
        <f t="shared" si="12"/>
        <v>4593528</v>
      </c>
      <c r="BM8" s="127">
        <f t="shared" si="12"/>
        <v>28360</v>
      </c>
      <c r="BN8" s="127">
        <f t="shared" si="12"/>
        <v>88513</v>
      </c>
      <c r="BO8" s="127">
        <f t="shared" ref="BO8:DZ8" si="13">BO101</f>
        <v>0</v>
      </c>
      <c r="BP8" s="127">
        <f t="shared" si="13"/>
        <v>0</v>
      </c>
      <c r="BQ8" s="127">
        <f t="shared" si="13"/>
        <v>6995</v>
      </c>
      <c r="BR8" s="127">
        <f t="shared" si="13"/>
        <v>0</v>
      </c>
      <c r="BS8" s="127">
        <f t="shared" si="13"/>
        <v>87275</v>
      </c>
      <c r="BT8" s="127">
        <f t="shared" si="13"/>
        <v>0</v>
      </c>
      <c r="BU8" s="127">
        <f t="shared" si="13"/>
        <v>0</v>
      </c>
      <c r="BV8" s="127">
        <f t="shared" si="13"/>
        <v>28403</v>
      </c>
      <c r="BW8" s="127">
        <f t="shared" si="13"/>
        <v>0</v>
      </c>
      <c r="BX8" s="127">
        <f t="shared" si="13"/>
        <v>0</v>
      </c>
      <c r="BY8" s="127">
        <f t="shared" si="13"/>
        <v>0</v>
      </c>
      <c r="BZ8" s="127">
        <f t="shared" si="13"/>
        <v>2597</v>
      </c>
      <c r="CA8" s="127">
        <f t="shared" si="13"/>
        <v>0</v>
      </c>
      <c r="CB8" s="127">
        <f t="shared" si="13"/>
        <v>10624</v>
      </c>
      <c r="CC8" s="127">
        <f t="shared" si="13"/>
        <v>0</v>
      </c>
      <c r="CD8" s="127">
        <f t="shared" si="13"/>
        <v>0</v>
      </c>
      <c r="CE8" s="127">
        <f t="shared" si="13"/>
        <v>460271</v>
      </c>
      <c r="CF8" s="127">
        <f t="shared" si="13"/>
        <v>0</v>
      </c>
      <c r="CG8" s="127">
        <f t="shared" si="13"/>
        <v>0</v>
      </c>
      <c r="CH8" s="127">
        <f t="shared" si="13"/>
        <v>0</v>
      </c>
      <c r="CI8" s="127">
        <f t="shared" si="13"/>
        <v>0</v>
      </c>
      <c r="CJ8" s="127">
        <f t="shared" si="13"/>
        <v>0</v>
      </c>
      <c r="CK8" s="127">
        <f t="shared" si="13"/>
        <v>0</v>
      </c>
      <c r="CL8" s="127">
        <f t="shared" si="13"/>
        <v>0</v>
      </c>
      <c r="CM8" s="128">
        <f t="shared" si="13"/>
        <v>5306565</v>
      </c>
      <c r="CN8" s="127">
        <f t="shared" si="13"/>
        <v>0</v>
      </c>
      <c r="CO8" s="127">
        <f t="shared" si="13"/>
        <v>0</v>
      </c>
      <c r="CP8" s="127">
        <f t="shared" si="13"/>
        <v>0</v>
      </c>
      <c r="CQ8" s="127">
        <f t="shared" si="13"/>
        <v>1791626</v>
      </c>
      <c r="CR8" s="127">
        <f t="shared" si="13"/>
        <v>0</v>
      </c>
      <c r="CS8" s="128">
        <f t="shared" si="13"/>
        <v>7098191</v>
      </c>
      <c r="CT8" s="127">
        <f t="shared" si="13"/>
        <v>261263</v>
      </c>
      <c r="CU8" s="127">
        <f t="shared" si="13"/>
        <v>585548</v>
      </c>
      <c r="CV8" s="127">
        <f t="shared" si="13"/>
        <v>0</v>
      </c>
      <c r="CW8" s="127">
        <f t="shared" si="13"/>
        <v>0</v>
      </c>
      <c r="CX8" s="127">
        <f t="shared" si="13"/>
        <v>22868</v>
      </c>
      <c r="CY8" s="127">
        <f t="shared" si="13"/>
        <v>10196</v>
      </c>
      <c r="CZ8" s="127">
        <f t="shared" si="13"/>
        <v>0</v>
      </c>
      <c r="DA8" s="127">
        <f t="shared" si="13"/>
        <v>0</v>
      </c>
      <c r="DB8" s="127">
        <f t="shared" si="13"/>
        <v>0</v>
      </c>
      <c r="DC8" s="127">
        <f t="shared" si="13"/>
        <v>0</v>
      </c>
      <c r="DD8" s="127">
        <f t="shared" si="13"/>
        <v>0</v>
      </c>
      <c r="DE8" s="127">
        <f t="shared" si="13"/>
        <v>0</v>
      </c>
      <c r="DF8" s="127">
        <f t="shared" si="13"/>
        <v>0</v>
      </c>
      <c r="DG8" s="127">
        <f t="shared" si="13"/>
        <v>226452</v>
      </c>
      <c r="DH8" s="127">
        <f t="shared" si="13"/>
        <v>818381</v>
      </c>
      <c r="DI8" s="127">
        <f t="shared" si="13"/>
        <v>250</v>
      </c>
      <c r="DJ8" s="127">
        <f t="shared" si="13"/>
        <v>71000</v>
      </c>
      <c r="DK8" s="127">
        <f t="shared" si="13"/>
        <v>0</v>
      </c>
      <c r="DL8" s="127">
        <f t="shared" si="13"/>
        <v>0</v>
      </c>
      <c r="DM8" s="127">
        <f t="shared" si="13"/>
        <v>1500</v>
      </c>
      <c r="DN8" s="127">
        <f t="shared" si="13"/>
        <v>108576</v>
      </c>
      <c r="DO8" s="127">
        <f t="shared" si="13"/>
        <v>200</v>
      </c>
      <c r="DP8" s="127">
        <f t="shared" si="13"/>
        <v>0</v>
      </c>
      <c r="DQ8" s="127">
        <f t="shared" si="13"/>
        <v>0</v>
      </c>
      <c r="DR8" s="127">
        <f t="shared" si="13"/>
        <v>0</v>
      </c>
      <c r="DS8" s="127">
        <f t="shared" si="13"/>
        <v>0</v>
      </c>
      <c r="DT8" s="127">
        <f t="shared" si="13"/>
        <v>165768</v>
      </c>
      <c r="DU8" s="127">
        <f t="shared" si="13"/>
        <v>1101220</v>
      </c>
      <c r="DV8" s="127">
        <f t="shared" si="13"/>
        <v>0</v>
      </c>
      <c r="DW8" s="127">
        <f t="shared" si="13"/>
        <v>0</v>
      </c>
      <c r="DX8" s="127">
        <f t="shared" si="13"/>
        <v>0</v>
      </c>
      <c r="DY8" s="127">
        <f t="shared" si="13"/>
        <v>0</v>
      </c>
      <c r="DZ8" s="127">
        <f t="shared" si="13"/>
        <v>0</v>
      </c>
      <c r="EA8" s="127">
        <f t="shared" ref="EA8:GC8" si="14">EA101</f>
        <v>116000</v>
      </c>
      <c r="EB8" s="127">
        <f t="shared" si="14"/>
        <v>57236</v>
      </c>
      <c r="EC8" s="127">
        <f t="shared" si="14"/>
        <v>0</v>
      </c>
      <c r="ED8" s="127">
        <f t="shared" si="14"/>
        <v>0</v>
      </c>
      <c r="EE8" s="127">
        <f t="shared" si="14"/>
        <v>0</v>
      </c>
      <c r="EF8" s="127">
        <f t="shared" si="14"/>
        <v>0</v>
      </c>
      <c r="EG8" s="127">
        <f t="shared" si="14"/>
        <v>0</v>
      </c>
      <c r="EH8" s="127">
        <f t="shared" si="14"/>
        <v>484427</v>
      </c>
      <c r="EI8" s="127">
        <f t="shared" si="14"/>
        <v>0</v>
      </c>
      <c r="EJ8" s="127">
        <f t="shared" si="14"/>
        <v>0</v>
      </c>
      <c r="EK8" s="127">
        <f t="shared" si="14"/>
        <v>0</v>
      </c>
      <c r="EL8" s="127">
        <f t="shared" si="14"/>
        <v>0</v>
      </c>
      <c r="EM8" s="127">
        <f t="shared" si="14"/>
        <v>0</v>
      </c>
      <c r="EN8" s="127">
        <f t="shared" si="14"/>
        <v>0</v>
      </c>
      <c r="EO8" s="127">
        <f t="shared" si="14"/>
        <v>844</v>
      </c>
      <c r="EP8" s="127">
        <f t="shared" si="14"/>
        <v>0</v>
      </c>
      <c r="EQ8" s="127">
        <f t="shared" si="14"/>
        <v>0</v>
      </c>
      <c r="ER8" s="127">
        <f t="shared" si="14"/>
        <v>71454</v>
      </c>
      <c r="ES8" s="127">
        <f t="shared" si="14"/>
        <v>0</v>
      </c>
      <c r="ET8" s="127">
        <f t="shared" si="14"/>
        <v>8994</v>
      </c>
      <c r="EU8" s="127">
        <f t="shared" si="14"/>
        <v>0</v>
      </c>
      <c r="EV8" s="127">
        <f t="shared" si="14"/>
        <v>4774</v>
      </c>
      <c r="EW8" s="127">
        <f t="shared" si="14"/>
        <v>2122</v>
      </c>
      <c r="EX8" s="127">
        <f t="shared" si="14"/>
        <v>10000</v>
      </c>
      <c r="EY8" s="127">
        <f t="shared" si="14"/>
        <v>0</v>
      </c>
      <c r="EZ8" s="127">
        <f t="shared" si="14"/>
        <v>208138</v>
      </c>
      <c r="FA8" s="127">
        <f t="shared" si="14"/>
        <v>0</v>
      </c>
      <c r="FB8" s="127">
        <f t="shared" si="14"/>
        <v>0</v>
      </c>
      <c r="FC8" s="127">
        <f t="shared" si="14"/>
        <v>0</v>
      </c>
      <c r="FD8" s="127">
        <f t="shared" si="14"/>
        <v>0</v>
      </c>
      <c r="FE8" s="127">
        <f t="shared" si="14"/>
        <v>0</v>
      </c>
      <c r="FF8" s="127">
        <f t="shared" si="14"/>
        <v>0</v>
      </c>
      <c r="FG8" s="127">
        <f t="shared" si="14"/>
        <v>423828</v>
      </c>
      <c r="FH8" s="127">
        <f t="shared" si="14"/>
        <v>0</v>
      </c>
      <c r="FI8" s="127">
        <f t="shared" si="14"/>
        <v>10998</v>
      </c>
      <c r="FJ8" s="127">
        <f t="shared" si="14"/>
        <v>0</v>
      </c>
      <c r="FK8" s="127">
        <f t="shared" si="14"/>
        <v>3560</v>
      </c>
      <c r="FL8" s="127">
        <f t="shared" si="14"/>
        <v>0</v>
      </c>
      <c r="FM8" s="127">
        <f t="shared" si="14"/>
        <v>190106</v>
      </c>
      <c r="FN8" s="127">
        <f t="shared" si="14"/>
        <v>0</v>
      </c>
      <c r="FO8" s="127">
        <f t="shared" si="14"/>
        <v>0</v>
      </c>
      <c r="FP8" s="127">
        <f t="shared" si="14"/>
        <v>0</v>
      </c>
      <c r="FQ8" s="127">
        <f t="shared" si="14"/>
        <v>175149</v>
      </c>
      <c r="FR8" s="127">
        <f t="shared" si="14"/>
        <v>276017</v>
      </c>
      <c r="FS8" s="127">
        <f t="shared" si="14"/>
        <v>6542</v>
      </c>
      <c r="FT8" s="127">
        <f t="shared" si="14"/>
        <v>3762</v>
      </c>
      <c r="FU8" s="127">
        <f t="shared" si="14"/>
        <v>67307</v>
      </c>
      <c r="FV8" s="127">
        <f t="shared" si="14"/>
        <v>0</v>
      </c>
      <c r="FW8" s="127">
        <f t="shared" si="14"/>
        <v>17289</v>
      </c>
      <c r="FX8" s="127">
        <f t="shared" si="14"/>
        <v>100</v>
      </c>
      <c r="FY8" s="127">
        <f t="shared" si="14"/>
        <v>1768</v>
      </c>
      <c r="FZ8" s="127">
        <f t="shared" si="14"/>
        <v>3421</v>
      </c>
      <c r="GA8" s="128">
        <f t="shared" si="14"/>
        <v>5517059</v>
      </c>
      <c r="GB8" s="127">
        <f t="shared" si="14"/>
        <v>1791626</v>
      </c>
      <c r="GC8" s="211">
        <f t="shared" si="14"/>
        <v>7308685</v>
      </c>
    </row>
    <row r="9" spans="2:185" outlineLevel="1">
      <c r="B9" s="74" t="s">
        <v>18</v>
      </c>
      <c r="C9" s="75" t="str">
        <f t="shared" ref="C9:BN9" si="15">C102</f>
        <v>010418004140</v>
      </c>
      <c r="D9" s="75" t="str">
        <f t="shared" si="15"/>
        <v>Village of Ravena</v>
      </c>
      <c r="E9" s="75" t="str">
        <f t="shared" si="15"/>
        <v>Albany</v>
      </c>
      <c r="F9" s="75" t="str">
        <f t="shared" si="15"/>
        <v>05/31</v>
      </c>
      <c r="G9" s="76">
        <f t="shared" si="15"/>
        <v>3268</v>
      </c>
      <c r="H9" s="76">
        <f t="shared" si="15"/>
        <v>0</v>
      </c>
      <c r="I9" s="77">
        <f t="shared" si="15"/>
        <v>1.5</v>
      </c>
      <c r="J9" s="78">
        <f t="shared" si="15"/>
        <v>169328756</v>
      </c>
      <c r="K9" s="78">
        <f t="shared" si="15"/>
        <v>865000</v>
      </c>
      <c r="L9" s="78">
        <f t="shared" si="15"/>
        <v>761980</v>
      </c>
      <c r="M9" s="78">
        <f t="shared" si="15"/>
        <v>0</v>
      </c>
      <c r="N9" s="78">
        <f t="shared" si="15"/>
        <v>0</v>
      </c>
      <c r="O9" s="78">
        <f t="shared" si="15"/>
        <v>0</v>
      </c>
      <c r="P9" s="78">
        <f t="shared" si="15"/>
        <v>0</v>
      </c>
      <c r="Q9" s="78">
        <f t="shared" si="15"/>
        <v>4857</v>
      </c>
      <c r="R9" s="78">
        <f t="shared" si="15"/>
        <v>0</v>
      </c>
      <c r="S9" s="78">
        <f t="shared" si="15"/>
        <v>0</v>
      </c>
      <c r="T9" s="78">
        <f t="shared" si="15"/>
        <v>0</v>
      </c>
      <c r="U9" s="78">
        <f t="shared" si="15"/>
        <v>662168</v>
      </c>
      <c r="V9" s="78">
        <f t="shared" si="15"/>
        <v>53501</v>
      </c>
      <c r="W9" s="78">
        <f t="shared" si="15"/>
        <v>0</v>
      </c>
      <c r="X9" s="78">
        <f t="shared" si="15"/>
        <v>0</v>
      </c>
      <c r="Y9" s="78">
        <f t="shared" si="15"/>
        <v>0</v>
      </c>
      <c r="Z9" s="78">
        <f t="shared" si="15"/>
        <v>0</v>
      </c>
      <c r="AA9" s="78">
        <f t="shared" si="15"/>
        <v>0</v>
      </c>
      <c r="AB9" s="78">
        <f t="shared" si="15"/>
        <v>1275</v>
      </c>
      <c r="AC9" s="78">
        <f t="shared" si="15"/>
        <v>0</v>
      </c>
      <c r="AD9" s="78">
        <f t="shared" si="15"/>
        <v>0</v>
      </c>
      <c r="AE9" s="78">
        <f t="shared" si="15"/>
        <v>512</v>
      </c>
      <c r="AF9" s="78">
        <f t="shared" si="15"/>
        <v>0</v>
      </c>
      <c r="AG9" s="78">
        <f t="shared" si="15"/>
        <v>0</v>
      </c>
      <c r="AH9" s="78">
        <f t="shared" si="15"/>
        <v>0</v>
      </c>
      <c r="AI9" s="78">
        <f t="shared" si="15"/>
        <v>0</v>
      </c>
      <c r="AJ9" s="78">
        <f t="shared" si="15"/>
        <v>2215</v>
      </c>
      <c r="AK9" s="78">
        <f t="shared" si="15"/>
        <v>2152</v>
      </c>
      <c r="AL9" s="78">
        <f t="shared" si="15"/>
        <v>574782</v>
      </c>
      <c r="AM9" s="78">
        <f t="shared" si="15"/>
        <v>309344</v>
      </c>
      <c r="AN9" s="78">
        <f t="shared" si="15"/>
        <v>0</v>
      </c>
      <c r="AO9" s="78">
        <f t="shared" si="15"/>
        <v>0</v>
      </c>
      <c r="AP9" s="78">
        <f t="shared" si="15"/>
        <v>0</v>
      </c>
      <c r="AQ9" s="78">
        <f t="shared" si="15"/>
        <v>0</v>
      </c>
      <c r="AR9" s="78">
        <f t="shared" si="15"/>
        <v>0</v>
      </c>
      <c r="AS9" s="78">
        <f t="shared" si="15"/>
        <v>0</v>
      </c>
      <c r="AT9" s="78">
        <f t="shared" si="15"/>
        <v>0</v>
      </c>
      <c r="AU9" s="78">
        <f t="shared" si="15"/>
        <v>0</v>
      </c>
      <c r="AV9" s="78">
        <f t="shared" si="15"/>
        <v>0</v>
      </c>
      <c r="AW9" s="78">
        <f t="shared" si="15"/>
        <v>0</v>
      </c>
      <c r="AX9" s="78">
        <f t="shared" si="15"/>
        <v>0</v>
      </c>
      <c r="AY9" s="78">
        <f t="shared" si="15"/>
        <v>0</v>
      </c>
      <c r="AZ9" s="78">
        <f t="shared" si="15"/>
        <v>0</v>
      </c>
      <c r="BA9" s="78">
        <f t="shared" si="15"/>
        <v>13293</v>
      </c>
      <c r="BB9" s="78">
        <f t="shared" si="15"/>
        <v>0</v>
      </c>
      <c r="BC9" s="78">
        <f t="shared" si="15"/>
        <v>35914</v>
      </c>
      <c r="BD9" s="78">
        <f t="shared" si="15"/>
        <v>129732</v>
      </c>
      <c r="BE9" s="78">
        <f t="shared" si="15"/>
        <v>0</v>
      </c>
      <c r="BF9" s="78">
        <f t="shared" si="15"/>
        <v>25266</v>
      </c>
      <c r="BG9" s="78">
        <f t="shared" si="15"/>
        <v>0</v>
      </c>
      <c r="BH9" s="78">
        <f t="shared" si="15"/>
        <v>0</v>
      </c>
      <c r="BI9" s="78">
        <f t="shared" si="15"/>
        <v>0</v>
      </c>
      <c r="BJ9" s="78">
        <f t="shared" si="15"/>
        <v>0</v>
      </c>
      <c r="BK9" s="78">
        <f t="shared" si="15"/>
        <v>4699</v>
      </c>
      <c r="BL9" s="80">
        <f t="shared" si="15"/>
        <v>2581690</v>
      </c>
      <c r="BM9" s="78">
        <f t="shared" si="15"/>
        <v>27949</v>
      </c>
      <c r="BN9" s="78">
        <f t="shared" si="15"/>
        <v>9524</v>
      </c>
      <c r="BO9" s="78">
        <f t="shared" ref="BO9:DZ9" si="16">BO102</f>
        <v>0</v>
      </c>
      <c r="BP9" s="78">
        <f t="shared" si="16"/>
        <v>0</v>
      </c>
      <c r="BQ9" s="78">
        <f t="shared" si="16"/>
        <v>0</v>
      </c>
      <c r="BR9" s="78">
        <f t="shared" si="16"/>
        <v>0</v>
      </c>
      <c r="BS9" s="78">
        <f t="shared" si="16"/>
        <v>40956</v>
      </c>
      <c r="BT9" s="78">
        <f t="shared" si="16"/>
        <v>0</v>
      </c>
      <c r="BU9" s="78">
        <f t="shared" si="16"/>
        <v>0</v>
      </c>
      <c r="BV9" s="78">
        <f t="shared" si="16"/>
        <v>3348</v>
      </c>
      <c r="BW9" s="78">
        <f t="shared" si="16"/>
        <v>0</v>
      </c>
      <c r="BX9" s="78">
        <f t="shared" si="16"/>
        <v>0</v>
      </c>
      <c r="BY9" s="78">
        <f t="shared" si="16"/>
        <v>0</v>
      </c>
      <c r="BZ9" s="78">
        <f t="shared" si="16"/>
        <v>0</v>
      </c>
      <c r="CA9" s="78">
        <f t="shared" si="16"/>
        <v>0</v>
      </c>
      <c r="CB9" s="78">
        <f t="shared" si="16"/>
        <v>16410</v>
      </c>
      <c r="CC9" s="78">
        <f t="shared" si="16"/>
        <v>0</v>
      </c>
      <c r="CD9" s="78">
        <f t="shared" si="16"/>
        <v>0</v>
      </c>
      <c r="CE9" s="78">
        <f t="shared" si="16"/>
        <v>0</v>
      </c>
      <c r="CF9" s="78">
        <f t="shared" si="16"/>
        <v>0</v>
      </c>
      <c r="CG9" s="78">
        <f t="shared" si="16"/>
        <v>0</v>
      </c>
      <c r="CH9" s="78">
        <f t="shared" si="16"/>
        <v>0</v>
      </c>
      <c r="CI9" s="78">
        <f t="shared" si="16"/>
        <v>0</v>
      </c>
      <c r="CJ9" s="78">
        <f t="shared" si="16"/>
        <v>0</v>
      </c>
      <c r="CK9" s="78">
        <f t="shared" si="16"/>
        <v>0</v>
      </c>
      <c r="CL9" s="78">
        <f t="shared" si="16"/>
        <v>38176</v>
      </c>
      <c r="CM9" s="80">
        <f t="shared" si="16"/>
        <v>2718053</v>
      </c>
      <c r="CN9" s="78">
        <f t="shared" si="16"/>
        <v>0</v>
      </c>
      <c r="CO9" s="78">
        <f t="shared" si="16"/>
        <v>0</v>
      </c>
      <c r="CP9" s="78">
        <f t="shared" si="16"/>
        <v>0</v>
      </c>
      <c r="CQ9" s="78">
        <f t="shared" si="16"/>
        <v>110000</v>
      </c>
      <c r="CR9" s="78">
        <f t="shared" si="16"/>
        <v>0</v>
      </c>
      <c r="CS9" s="80">
        <f t="shared" si="16"/>
        <v>2828053</v>
      </c>
      <c r="CT9" s="78">
        <f t="shared" si="16"/>
        <v>405186</v>
      </c>
      <c r="CU9" s="78">
        <f t="shared" si="16"/>
        <v>330532</v>
      </c>
      <c r="CV9" s="78">
        <f t="shared" si="16"/>
        <v>0</v>
      </c>
      <c r="CW9" s="78">
        <f t="shared" si="16"/>
        <v>0</v>
      </c>
      <c r="CX9" s="78">
        <f t="shared" si="16"/>
        <v>6775</v>
      </c>
      <c r="CY9" s="78">
        <f t="shared" si="16"/>
        <v>0</v>
      </c>
      <c r="CZ9" s="78">
        <f t="shared" si="16"/>
        <v>0</v>
      </c>
      <c r="DA9" s="78">
        <f t="shared" si="16"/>
        <v>0</v>
      </c>
      <c r="DB9" s="78">
        <f t="shared" si="16"/>
        <v>0</v>
      </c>
      <c r="DC9" s="78">
        <f t="shared" si="16"/>
        <v>0</v>
      </c>
      <c r="DD9" s="78">
        <f t="shared" si="16"/>
        <v>0</v>
      </c>
      <c r="DE9" s="78">
        <f t="shared" si="16"/>
        <v>0</v>
      </c>
      <c r="DF9" s="78">
        <f t="shared" si="16"/>
        <v>0</v>
      </c>
      <c r="DG9" s="78">
        <f t="shared" si="16"/>
        <v>0</v>
      </c>
      <c r="DH9" s="78">
        <f t="shared" si="16"/>
        <v>0</v>
      </c>
      <c r="DI9" s="78">
        <f t="shared" si="16"/>
        <v>77491</v>
      </c>
      <c r="DJ9" s="78">
        <f t="shared" si="16"/>
        <v>0</v>
      </c>
      <c r="DK9" s="78">
        <f t="shared" si="16"/>
        <v>0</v>
      </c>
      <c r="DL9" s="78">
        <f t="shared" si="16"/>
        <v>0</v>
      </c>
      <c r="DM9" s="78">
        <f t="shared" si="16"/>
        <v>0</v>
      </c>
      <c r="DN9" s="78">
        <f t="shared" si="16"/>
        <v>61005</v>
      </c>
      <c r="DO9" s="78">
        <f t="shared" si="16"/>
        <v>512</v>
      </c>
      <c r="DP9" s="78">
        <f t="shared" si="16"/>
        <v>0</v>
      </c>
      <c r="DQ9" s="78">
        <f t="shared" si="16"/>
        <v>0</v>
      </c>
      <c r="DR9" s="78">
        <f t="shared" si="16"/>
        <v>0</v>
      </c>
      <c r="DS9" s="78">
        <f t="shared" si="16"/>
        <v>0</v>
      </c>
      <c r="DT9" s="78">
        <f t="shared" si="16"/>
        <v>0</v>
      </c>
      <c r="DU9" s="78">
        <f t="shared" si="16"/>
        <v>190633</v>
      </c>
      <c r="DV9" s="78">
        <f t="shared" si="16"/>
        <v>0</v>
      </c>
      <c r="DW9" s="78">
        <f t="shared" si="16"/>
        <v>0</v>
      </c>
      <c r="DX9" s="78">
        <f t="shared" si="16"/>
        <v>0</v>
      </c>
      <c r="DY9" s="78">
        <f t="shared" si="16"/>
        <v>0</v>
      </c>
      <c r="DZ9" s="78">
        <f t="shared" si="16"/>
        <v>0</v>
      </c>
      <c r="EA9" s="78">
        <f t="shared" ref="EA9:GC9" si="17">EA102</f>
        <v>0</v>
      </c>
      <c r="EB9" s="78">
        <f t="shared" si="17"/>
        <v>98533</v>
      </c>
      <c r="EC9" s="78">
        <f t="shared" si="17"/>
        <v>0</v>
      </c>
      <c r="ED9" s="78">
        <f t="shared" si="17"/>
        <v>0</v>
      </c>
      <c r="EE9" s="78">
        <f t="shared" si="17"/>
        <v>0</v>
      </c>
      <c r="EF9" s="78">
        <f t="shared" si="17"/>
        <v>0</v>
      </c>
      <c r="EG9" s="78">
        <f t="shared" si="17"/>
        <v>0</v>
      </c>
      <c r="EH9" s="78">
        <f t="shared" si="17"/>
        <v>0</v>
      </c>
      <c r="EI9" s="78">
        <f t="shared" si="17"/>
        <v>0</v>
      </c>
      <c r="EJ9" s="78">
        <f t="shared" si="17"/>
        <v>0</v>
      </c>
      <c r="EK9" s="78">
        <f t="shared" si="17"/>
        <v>0</v>
      </c>
      <c r="EL9" s="78">
        <f t="shared" si="17"/>
        <v>0</v>
      </c>
      <c r="EM9" s="78">
        <f t="shared" si="17"/>
        <v>0</v>
      </c>
      <c r="EN9" s="78">
        <f t="shared" si="17"/>
        <v>0</v>
      </c>
      <c r="EO9" s="78">
        <f t="shared" si="17"/>
        <v>1304</v>
      </c>
      <c r="EP9" s="78">
        <f t="shared" si="17"/>
        <v>0</v>
      </c>
      <c r="EQ9" s="78">
        <f t="shared" si="17"/>
        <v>0</v>
      </c>
      <c r="ER9" s="78">
        <f t="shared" si="17"/>
        <v>85918</v>
      </c>
      <c r="ES9" s="78">
        <f t="shared" si="17"/>
        <v>0</v>
      </c>
      <c r="ET9" s="78">
        <f t="shared" si="17"/>
        <v>0</v>
      </c>
      <c r="EU9" s="78">
        <f t="shared" si="17"/>
        <v>0</v>
      </c>
      <c r="EV9" s="78">
        <f t="shared" si="17"/>
        <v>0</v>
      </c>
      <c r="EW9" s="78">
        <f t="shared" si="17"/>
        <v>0</v>
      </c>
      <c r="EX9" s="78">
        <f t="shared" si="17"/>
        <v>0</v>
      </c>
      <c r="EY9" s="78">
        <f t="shared" si="17"/>
        <v>0</v>
      </c>
      <c r="EZ9" s="78">
        <f t="shared" si="17"/>
        <v>60</v>
      </c>
      <c r="FA9" s="78">
        <f t="shared" si="17"/>
        <v>0</v>
      </c>
      <c r="FB9" s="78">
        <f t="shared" si="17"/>
        <v>7000</v>
      </c>
      <c r="FC9" s="78">
        <f t="shared" si="17"/>
        <v>302019</v>
      </c>
      <c r="FD9" s="78">
        <f t="shared" si="17"/>
        <v>0</v>
      </c>
      <c r="FE9" s="78">
        <f t="shared" si="17"/>
        <v>0</v>
      </c>
      <c r="FF9" s="78">
        <f t="shared" si="17"/>
        <v>0</v>
      </c>
      <c r="FG9" s="78">
        <f t="shared" si="17"/>
        <v>264303</v>
      </c>
      <c r="FH9" s="78">
        <f t="shared" si="17"/>
        <v>10587</v>
      </c>
      <c r="FI9" s="78">
        <f t="shared" si="17"/>
        <v>3258</v>
      </c>
      <c r="FJ9" s="78">
        <f t="shared" si="17"/>
        <v>0</v>
      </c>
      <c r="FK9" s="78">
        <f t="shared" si="17"/>
        <v>0</v>
      </c>
      <c r="FL9" s="78">
        <f t="shared" si="17"/>
        <v>0</v>
      </c>
      <c r="FM9" s="78">
        <f t="shared" si="17"/>
        <v>55936</v>
      </c>
      <c r="FN9" s="78">
        <f t="shared" si="17"/>
        <v>0</v>
      </c>
      <c r="FO9" s="78">
        <f t="shared" si="17"/>
        <v>0</v>
      </c>
      <c r="FP9" s="78">
        <f t="shared" si="17"/>
        <v>0</v>
      </c>
      <c r="FQ9" s="78">
        <f t="shared" si="17"/>
        <v>61697</v>
      </c>
      <c r="FR9" s="78">
        <f t="shared" si="17"/>
        <v>254622</v>
      </c>
      <c r="FS9" s="78">
        <f t="shared" si="17"/>
        <v>705</v>
      </c>
      <c r="FT9" s="78">
        <f t="shared" si="17"/>
        <v>0</v>
      </c>
      <c r="FU9" s="78">
        <f t="shared" si="17"/>
        <v>54999</v>
      </c>
      <c r="FV9" s="78">
        <f t="shared" si="17"/>
        <v>0</v>
      </c>
      <c r="FW9" s="78">
        <f t="shared" si="17"/>
        <v>0</v>
      </c>
      <c r="FX9" s="78">
        <f t="shared" si="17"/>
        <v>53697</v>
      </c>
      <c r="FY9" s="78">
        <f t="shared" si="17"/>
        <v>150000</v>
      </c>
      <c r="FZ9" s="78">
        <f t="shared" si="17"/>
        <v>45701</v>
      </c>
      <c r="GA9" s="80">
        <f t="shared" si="17"/>
        <v>2522473</v>
      </c>
      <c r="GB9" s="78">
        <f t="shared" si="17"/>
        <v>110000</v>
      </c>
      <c r="GC9" s="212">
        <f t="shared" si="17"/>
        <v>2632473</v>
      </c>
    </row>
    <row r="10" spans="2:185" outlineLevel="1">
      <c r="B10" s="72" t="s">
        <v>19</v>
      </c>
      <c r="C10" s="124" t="str">
        <f t="shared" ref="C10:BN10" si="18">C103</f>
        <v>010209000000</v>
      </c>
      <c r="D10" s="124" t="str">
        <f t="shared" si="18"/>
        <v>City of Cohoes</v>
      </c>
      <c r="E10" s="124" t="str">
        <f t="shared" si="18"/>
        <v>Albany</v>
      </c>
      <c r="F10" s="124" t="str">
        <f t="shared" si="18"/>
        <v>12/31</v>
      </c>
      <c r="G10" s="125">
        <f t="shared" si="18"/>
        <v>16168</v>
      </c>
      <c r="H10" s="126">
        <f t="shared" si="18"/>
        <v>0</v>
      </c>
      <c r="I10" s="126">
        <f t="shared" si="18"/>
        <v>3.8</v>
      </c>
      <c r="J10" s="127">
        <f t="shared" si="18"/>
        <v>689715761</v>
      </c>
      <c r="K10" s="127">
        <f t="shared" si="18"/>
        <v>10660383</v>
      </c>
      <c r="L10" s="127">
        <f t="shared" si="18"/>
        <v>6587042</v>
      </c>
      <c r="M10" s="127">
        <f t="shared" si="18"/>
        <v>0</v>
      </c>
      <c r="N10" s="127">
        <f t="shared" si="18"/>
        <v>0</v>
      </c>
      <c r="O10" s="127">
        <f t="shared" si="18"/>
        <v>0</v>
      </c>
      <c r="P10" s="127">
        <f t="shared" si="18"/>
        <v>754824</v>
      </c>
      <c r="Q10" s="127">
        <f t="shared" si="18"/>
        <v>30293</v>
      </c>
      <c r="R10" s="127">
        <f t="shared" si="18"/>
        <v>232</v>
      </c>
      <c r="S10" s="127">
        <f t="shared" si="18"/>
        <v>0</v>
      </c>
      <c r="T10" s="127">
        <f t="shared" si="18"/>
        <v>0</v>
      </c>
      <c r="U10" s="127">
        <f t="shared" si="18"/>
        <v>4682838</v>
      </c>
      <c r="V10" s="127">
        <f t="shared" si="18"/>
        <v>203725</v>
      </c>
      <c r="W10" s="127">
        <f t="shared" si="18"/>
        <v>0</v>
      </c>
      <c r="X10" s="127">
        <f t="shared" si="18"/>
        <v>335351</v>
      </c>
      <c r="Y10" s="127">
        <f t="shared" si="18"/>
        <v>0</v>
      </c>
      <c r="Z10" s="127">
        <f t="shared" si="18"/>
        <v>0</v>
      </c>
      <c r="AA10" s="127">
        <f t="shared" si="18"/>
        <v>0</v>
      </c>
      <c r="AB10" s="127">
        <f t="shared" si="18"/>
        <v>50783</v>
      </c>
      <c r="AC10" s="127">
        <f t="shared" si="18"/>
        <v>0</v>
      </c>
      <c r="AD10" s="127">
        <f t="shared" si="18"/>
        <v>179993</v>
      </c>
      <c r="AE10" s="127">
        <f t="shared" si="18"/>
        <v>1324</v>
      </c>
      <c r="AF10" s="127">
        <f t="shared" si="18"/>
        <v>0</v>
      </c>
      <c r="AG10" s="127">
        <f t="shared" si="18"/>
        <v>29391</v>
      </c>
      <c r="AH10" s="127">
        <f t="shared" si="18"/>
        <v>0</v>
      </c>
      <c r="AI10" s="127">
        <f t="shared" si="18"/>
        <v>0</v>
      </c>
      <c r="AJ10" s="127">
        <f t="shared" si="18"/>
        <v>14009</v>
      </c>
      <c r="AK10" s="127">
        <f t="shared" si="18"/>
        <v>297512</v>
      </c>
      <c r="AL10" s="127">
        <f t="shared" si="18"/>
        <v>1730764</v>
      </c>
      <c r="AM10" s="127">
        <f t="shared" si="18"/>
        <v>2078876</v>
      </c>
      <c r="AN10" s="127">
        <f t="shared" si="18"/>
        <v>0</v>
      </c>
      <c r="AO10" s="127">
        <f t="shared" si="18"/>
        <v>0</v>
      </c>
      <c r="AP10" s="127">
        <f t="shared" si="18"/>
        <v>0</v>
      </c>
      <c r="AQ10" s="127">
        <f t="shared" si="18"/>
        <v>0</v>
      </c>
      <c r="AR10" s="127">
        <f t="shared" si="18"/>
        <v>0</v>
      </c>
      <c r="AS10" s="127">
        <f t="shared" si="18"/>
        <v>0</v>
      </c>
      <c r="AT10" s="127">
        <f t="shared" si="18"/>
        <v>0</v>
      </c>
      <c r="AU10" s="127">
        <f t="shared" si="18"/>
        <v>0</v>
      </c>
      <c r="AV10" s="127">
        <f t="shared" si="18"/>
        <v>0</v>
      </c>
      <c r="AW10" s="127">
        <f t="shared" si="18"/>
        <v>36278</v>
      </c>
      <c r="AX10" s="127">
        <f t="shared" si="18"/>
        <v>0</v>
      </c>
      <c r="AY10" s="127">
        <f t="shared" si="18"/>
        <v>156748</v>
      </c>
      <c r="AZ10" s="127">
        <f t="shared" si="18"/>
        <v>4902</v>
      </c>
      <c r="BA10" s="127">
        <f t="shared" si="18"/>
        <v>102972</v>
      </c>
      <c r="BB10" s="127">
        <f t="shared" si="18"/>
        <v>25638</v>
      </c>
      <c r="BC10" s="127">
        <f t="shared" si="18"/>
        <v>11388</v>
      </c>
      <c r="BD10" s="127">
        <f t="shared" si="18"/>
        <v>138673</v>
      </c>
      <c r="BE10" s="127">
        <f t="shared" si="18"/>
        <v>0</v>
      </c>
      <c r="BF10" s="127">
        <f t="shared" si="18"/>
        <v>140193</v>
      </c>
      <c r="BG10" s="127">
        <f t="shared" si="18"/>
        <v>0</v>
      </c>
      <c r="BH10" s="127">
        <f t="shared" si="18"/>
        <v>0</v>
      </c>
      <c r="BI10" s="127">
        <f t="shared" si="18"/>
        <v>38448</v>
      </c>
      <c r="BJ10" s="127">
        <f t="shared" si="18"/>
        <v>0</v>
      </c>
      <c r="BK10" s="127">
        <f t="shared" si="18"/>
        <v>302298</v>
      </c>
      <c r="BL10" s="128">
        <f t="shared" si="18"/>
        <v>17934495</v>
      </c>
      <c r="BM10" s="127">
        <f t="shared" si="18"/>
        <v>2798863</v>
      </c>
      <c r="BN10" s="127">
        <f t="shared" si="18"/>
        <v>310372</v>
      </c>
      <c r="BO10" s="127">
        <f t="shared" ref="BO10:DZ10" si="19">BO103</f>
        <v>66980</v>
      </c>
      <c r="BP10" s="127">
        <f t="shared" si="19"/>
        <v>0</v>
      </c>
      <c r="BQ10" s="127">
        <f t="shared" si="19"/>
        <v>112136</v>
      </c>
      <c r="BR10" s="127">
        <f t="shared" si="19"/>
        <v>0</v>
      </c>
      <c r="BS10" s="127">
        <f t="shared" si="19"/>
        <v>412852</v>
      </c>
      <c r="BT10" s="127">
        <f t="shared" si="19"/>
        <v>0</v>
      </c>
      <c r="BU10" s="127">
        <f t="shared" si="19"/>
        <v>0</v>
      </c>
      <c r="BV10" s="127">
        <f t="shared" si="19"/>
        <v>16079</v>
      </c>
      <c r="BW10" s="127">
        <f t="shared" si="19"/>
        <v>0</v>
      </c>
      <c r="BX10" s="127">
        <f t="shared" si="19"/>
        <v>0</v>
      </c>
      <c r="BY10" s="127">
        <f t="shared" si="19"/>
        <v>0</v>
      </c>
      <c r="BZ10" s="127">
        <f t="shared" si="19"/>
        <v>0</v>
      </c>
      <c r="CA10" s="127">
        <f t="shared" si="19"/>
        <v>0</v>
      </c>
      <c r="CB10" s="127">
        <f t="shared" si="19"/>
        <v>132555</v>
      </c>
      <c r="CC10" s="127">
        <f t="shared" si="19"/>
        <v>0</v>
      </c>
      <c r="CD10" s="127">
        <f t="shared" si="19"/>
        <v>5847332</v>
      </c>
      <c r="CE10" s="127">
        <f t="shared" si="19"/>
        <v>0</v>
      </c>
      <c r="CF10" s="127">
        <f t="shared" si="19"/>
        <v>0</v>
      </c>
      <c r="CG10" s="127">
        <f t="shared" si="19"/>
        <v>0</v>
      </c>
      <c r="CH10" s="127">
        <f t="shared" si="19"/>
        <v>0</v>
      </c>
      <c r="CI10" s="127">
        <f t="shared" si="19"/>
        <v>0</v>
      </c>
      <c r="CJ10" s="127">
        <f t="shared" si="19"/>
        <v>0</v>
      </c>
      <c r="CK10" s="127">
        <f t="shared" si="19"/>
        <v>0</v>
      </c>
      <c r="CL10" s="127">
        <f t="shared" si="19"/>
        <v>0</v>
      </c>
      <c r="CM10" s="128">
        <f t="shared" si="19"/>
        <v>27631664</v>
      </c>
      <c r="CN10" s="127">
        <f t="shared" si="19"/>
        <v>0</v>
      </c>
      <c r="CO10" s="127">
        <f t="shared" si="19"/>
        <v>0</v>
      </c>
      <c r="CP10" s="127">
        <f t="shared" si="19"/>
        <v>0</v>
      </c>
      <c r="CQ10" s="127">
        <f t="shared" si="19"/>
        <v>267027</v>
      </c>
      <c r="CR10" s="127">
        <f t="shared" si="19"/>
        <v>0</v>
      </c>
      <c r="CS10" s="128">
        <f t="shared" si="19"/>
        <v>27898691</v>
      </c>
      <c r="CT10" s="127">
        <f t="shared" si="19"/>
        <v>1520327</v>
      </c>
      <c r="CU10" s="127">
        <f t="shared" si="19"/>
        <v>1106500</v>
      </c>
      <c r="CV10" s="127">
        <f t="shared" si="19"/>
        <v>0</v>
      </c>
      <c r="CW10" s="127">
        <f t="shared" si="19"/>
        <v>0</v>
      </c>
      <c r="CX10" s="127">
        <f t="shared" si="19"/>
        <v>4405</v>
      </c>
      <c r="CY10" s="127">
        <f t="shared" si="19"/>
        <v>602</v>
      </c>
      <c r="CZ10" s="127">
        <f t="shared" si="19"/>
        <v>0</v>
      </c>
      <c r="DA10" s="127">
        <f t="shared" si="19"/>
        <v>0</v>
      </c>
      <c r="DB10" s="127">
        <f t="shared" si="19"/>
        <v>0</v>
      </c>
      <c r="DC10" s="127">
        <f t="shared" si="19"/>
        <v>0</v>
      </c>
      <c r="DD10" s="127">
        <f t="shared" si="19"/>
        <v>0</v>
      </c>
      <c r="DE10" s="127">
        <f t="shared" si="19"/>
        <v>0</v>
      </c>
      <c r="DF10" s="127">
        <f t="shared" si="19"/>
        <v>0</v>
      </c>
      <c r="DG10" s="127">
        <f t="shared" si="19"/>
        <v>436248</v>
      </c>
      <c r="DH10" s="127">
        <f t="shared" si="19"/>
        <v>3088504</v>
      </c>
      <c r="DI10" s="127">
        <f t="shared" si="19"/>
        <v>3111185</v>
      </c>
      <c r="DJ10" s="127">
        <f t="shared" si="19"/>
        <v>0</v>
      </c>
      <c r="DK10" s="127">
        <f t="shared" si="19"/>
        <v>0</v>
      </c>
      <c r="DL10" s="127">
        <f t="shared" si="19"/>
        <v>0</v>
      </c>
      <c r="DM10" s="127">
        <f t="shared" si="19"/>
        <v>0</v>
      </c>
      <c r="DN10" s="127">
        <f t="shared" si="19"/>
        <v>346242</v>
      </c>
      <c r="DO10" s="127">
        <f t="shared" si="19"/>
        <v>0</v>
      </c>
      <c r="DP10" s="127">
        <f t="shared" si="19"/>
        <v>0</v>
      </c>
      <c r="DQ10" s="127">
        <f t="shared" si="19"/>
        <v>0</v>
      </c>
      <c r="DR10" s="127">
        <f t="shared" si="19"/>
        <v>0</v>
      </c>
      <c r="DS10" s="127">
        <f t="shared" si="19"/>
        <v>0</v>
      </c>
      <c r="DT10" s="127">
        <f t="shared" si="19"/>
        <v>0</v>
      </c>
      <c r="DU10" s="127">
        <f t="shared" si="19"/>
        <v>5842240</v>
      </c>
      <c r="DV10" s="127">
        <f t="shared" si="19"/>
        <v>0</v>
      </c>
      <c r="DW10" s="127">
        <f t="shared" si="19"/>
        <v>0</v>
      </c>
      <c r="DX10" s="127">
        <f t="shared" si="19"/>
        <v>0</v>
      </c>
      <c r="DY10" s="127">
        <f t="shared" si="19"/>
        <v>0</v>
      </c>
      <c r="DZ10" s="127">
        <f t="shared" si="19"/>
        <v>0</v>
      </c>
      <c r="EA10" s="127">
        <f t="shared" ref="EA10:GC10" si="20">EA103</f>
        <v>0</v>
      </c>
      <c r="EB10" s="127">
        <f t="shared" si="20"/>
        <v>389756</v>
      </c>
      <c r="EC10" s="127">
        <f t="shared" si="20"/>
        <v>0</v>
      </c>
      <c r="ED10" s="127">
        <f t="shared" si="20"/>
        <v>0</v>
      </c>
      <c r="EE10" s="127">
        <f t="shared" si="20"/>
        <v>0</v>
      </c>
      <c r="EF10" s="127">
        <f t="shared" si="20"/>
        <v>0</v>
      </c>
      <c r="EG10" s="127">
        <f t="shared" si="20"/>
        <v>0</v>
      </c>
      <c r="EH10" s="127">
        <f t="shared" si="20"/>
        <v>0</v>
      </c>
      <c r="EI10" s="127">
        <f t="shared" si="20"/>
        <v>0</v>
      </c>
      <c r="EJ10" s="127">
        <f t="shared" si="20"/>
        <v>0</v>
      </c>
      <c r="EK10" s="127">
        <f t="shared" si="20"/>
        <v>0</v>
      </c>
      <c r="EL10" s="127">
        <f t="shared" si="20"/>
        <v>0</v>
      </c>
      <c r="EM10" s="127">
        <f t="shared" si="20"/>
        <v>173947</v>
      </c>
      <c r="EN10" s="127">
        <f t="shared" si="20"/>
        <v>0</v>
      </c>
      <c r="EO10" s="127">
        <f t="shared" si="20"/>
        <v>0</v>
      </c>
      <c r="EP10" s="127">
        <f t="shared" si="20"/>
        <v>0</v>
      </c>
      <c r="EQ10" s="127">
        <f t="shared" si="20"/>
        <v>0</v>
      </c>
      <c r="ER10" s="127">
        <f t="shared" si="20"/>
        <v>0</v>
      </c>
      <c r="ES10" s="127">
        <f t="shared" si="20"/>
        <v>0</v>
      </c>
      <c r="ET10" s="127">
        <f t="shared" si="20"/>
        <v>273371</v>
      </c>
      <c r="EU10" s="127">
        <f t="shared" si="20"/>
        <v>229868</v>
      </c>
      <c r="EV10" s="127">
        <f t="shared" si="20"/>
        <v>4058</v>
      </c>
      <c r="EW10" s="127">
        <f t="shared" si="20"/>
        <v>0</v>
      </c>
      <c r="EX10" s="127">
        <f t="shared" si="20"/>
        <v>0</v>
      </c>
      <c r="EY10" s="127">
        <f t="shared" si="20"/>
        <v>0</v>
      </c>
      <c r="EZ10" s="127">
        <f t="shared" si="20"/>
        <v>0</v>
      </c>
      <c r="FA10" s="127">
        <f t="shared" si="20"/>
        <v>0</v>
      </c>
      <c r="FB10" s="127">
        <f t="shared" si="20"/>
        <v>1323980</v>
      </c>
      <c r="FC10" s="127">
        <f t="shared" si="20"/>
        <v>771642</v>
      </c>
      <c r="FD10" s="127">
        <f t="shared" si="20"/>
        <v>0</v>
      </c>
      <c r="FE10" s="127">
        <f t="shared" si="20"/>
        <v>0</v>
      </c>
      <c r="FF10" s="127">
        <f t="shared" si="20"/>
        <v>0</v>
      </c>
      <c r="FG10" s="127">
        <f t="shared" si="20"/>
        <v>1374623</v>
      </c>
      <c r="FH10" s="127">
        <f t="shared" si="20"/>
        <v>0</v>
      </c>
      <c r="FI10" s="127">
        <f t="shared" si="20"/>
        <v>967259</v>
      </c>
      <c r="FJ10" s="127">
        <f t="shared" si="20"/>
        <v>0</v>
      </c>
      <c r="FK10" s="127">
        <f t="shared" si="20"/>
        <v>0</v>
      </c>
      <c r="FL10" s="127">
        <f t="shared" si="20"/>
        <v>0</v>
      </c>
      <c r="FM10" s="127">
        <f t="shared" si="20"/>
        <v>328917</v>
      </c>
      <c r="FN10" s="127">
        <f t="shared" si="20"/>
        <v>869247</v>
      </c>
      <c r="FO10" s="127">
        <f t="shared" si="20"/>
        <v>0</v>
      </c>
      <c r="FP10" s="127">
        <f t="shared" si="20"/>
        <v>0</v>
      </c>
      <c r="FQ10" s="127">
        <f t="shared" si="20"/>
        <v>721714</v>
      </c>
      <c r="FR10" s="127">
        <f t="shared" si="20"/>
        <v>2339447</v>
      </c>
      <c r="FS10" s="127">
        <f t="shared" si="20"/>
        <v>0</v>
      </c>
      <c r="FT10" s="127">
        <f t="shared" si="20"/>
        <v>0</v>
      </c>
      <c r="FU10" s="127">
        <f t="shared" si="20"/>
        <v>317589</v>
      </c>
      <c r="FV10" s="127">
        <f t="shared" si="20"/>
        <v>11928</v>
      </c>
      <c r="FW10" s="127">
        <f t="shared" si="20"/>
        <v>0</v>
      </c>
      <c r="FX10" s="127">
        <f t="shared" si="20"/>
        <v>0</v>
      </c>
      <c r="FY10" s="127">
        <f t="shared" si="20"/>
        <v>1162191</v>
      </c>
      <c r="FZ10" s="127">
        <f t="shared" si="20"/>
        <v>644136</v>
      </c>
      <c r="GA10" s="128">
        <f t="shared" si="20"/>
        <v>27359926</v>
      </c>
      <c r="GB10" s="127">
        <f t="shared" si="20"/>
        <v>267027</v>
      </c>
      <c r="GC10" s="211">
        <f t="shared" si="20"/>
        <v>27626953</v>
      </c>
    </row>
    <row r="11" spans="2:185" outlineLevel="1">
      <c r="B11" s="73" t="s">
        <v>20</v>
      </c>
      <c r="C11" s="124" t="str">
        <f t="shared" ref="C11:BN11" si="21">C104</f>
        <v>010318700000</v>
      </c>
      <c r="D11" s="124" t="str">
        <f t="shared" si="21"/>
        <v>Town of Colonie</v>
      </c>
      <c r="E11" s="124" t="str">
        <f t="shared" si="21"/>
        <v>Albany</v>
      </c>
      <c r="F11" s="124" t="str">
        <f t="shared" si="21"/>
        <v>12/31</v>
      </c>
      <c r="G11" s="125">
        <f t="shared" si="21"/>
        <v>81591</v>
      </c>
      <c r="H11" s="126">
        <f t="shared" si="21"/>
        <v>0</v>
      </c>
      <c r="I11" s="126">
        <f t="shared" si="21"/>
        <v>55.9</v>
      </c>
      <c r="J11" s="127">
        <f t="shared" si="21"/>
        <v>8629079128</v>
      </c>
      <c r="K11" s="127">
        <f t="shared" si="21"/>
        <v>104955386</v>
      </c>
      <c r="L11" s="127">
        <f t="shared" si="21"/>
        <v>22964446</v>
      </c>
      <c r="M11" s="127">
        <f t="shared" si="21"/>
        <v>0</v>
      </c>
      <c r="N11" s="127">
        <f t="shared" si="21"/>
        <v>6929913</v>
      </c>
      <c r="O11" s="127">
        <f t="shared" si="21"/>
        <v>0</v>
      </c>
      <c r="P11" s="127">
        <f t="shared" si="21"/>
        <v>961179</v>
      </c>
      <c r="Q11" s="127">
        <f t="shared" si="21"/>
        <v>215677</v>
      </c>
      <c r="R11" s="127">
        <f t="shared" si="21"/>
        <v>0</v>
      </c>
      <c r="S11" s="127">
        <f t="shared" si="21"/>
        <v>0</v>
      </c>
      <c r="T11" s="127">
        <f t="shared" si="21"/>
        <v>0</v>
      </c>
      <c r="U11" s="127">
        <f t="shared" si="21"/>
        <v>19446154</v>
      </c>
      <c r="V11" s="127">
        <f t="shared" si="21"/>
        <v>0</v>
      </c>
      <c r="W11" s="127">
        <f t="shared" si="21"/>
        <v>0</v>
      </c>
      <c r="X11" s="127">
        <f t="shared" si="21"/>
        <v>0</v>
      </c>
      <c r="Y11" s="127">
        <f t="shared" si="21"/>
        <v>0</v>
      </c>
      <c r="Z11" s="127">
        <f t="shared" si="21"/>
        <v>0</v>
      </c>
      <c r="AA11" s="127">
        <f t="shared" si="21"/>
        <v>0</v>
      </c>
      <c r="AB11" s="127">
        <f t="shared" si="21"/>
        <v>82353</v>
      </c>
      <c r="AC11" s="127">
        <f t="shared" si="21"/>
        <v>0</v>
      </c>
      <c r="AD11" s="127">
        <f t="shared" si="21"/>
        <v>234431</v>
      </c>
      <c r="AE11" s="127">
        <f t="shared" si="21"/>
        <v>3601979</v>
      </c>
      <c r="AF11" s="127">
        <f t="shared" si="21"/>
        <v>0</v>
      </c>
      <c r="AG11" s="127">
        <f t="shared" si="21"/>
        <v>837544</v>
      </c>
      <c r="AH11" s="127">
        <f t="shared" si="21"/>
        <v>0</v>
      </c>
      <c r="AI11" s="127">
        <f t="shared" si="21"/>
        <v>37683</v>
      </c>
      <c r="AJ11" s="127">
        <f t="shared" si="21"/>
        <v>2652891</v>
      </c>
      <c r="AK11" s="127">
        <f t="shared" si="21"/>
        <v>599546</v>
      </c>
      <c r="AL11" s="127">
        <f t="shared" si="21"/>
        <v>9232224</v>
      </c>
      <c r="AM11" s="127">
        <f t="shared" si="21"/>
        <v>9532287</v>
      </c>
      <c r="AN11" s="127">
        <f t="shared" si="21"/>
        <v>0</v>
      </c>
      <c r="AO11" s="127">
        <f t="shared" si="21"/>
        <v>0</v>
      </c>
      <c r="AP11" s="127">
        <f t="shared" si="21"/>
        <v>0</v>
      </c>
      <c r="AQ11" s="127">
        <f t="shared" si="21"/>
        <v>20434</v>
      </c>
      <c r="AR11" s="127">
        <f t="shared" si="21"/>
        <v>0</v>
      </c>
      <c r="AS11" s="127">
        <f t="shared" si="21"/>
        <v>114455</v>
      </c>
      <c r="AT11" s="127">
        <f t="shared" si="21"/>
        <v>0</v>
      </c>
      <c r="AU11" s="127">
        <f t="shared" si="21"/>
        <v>0</v>
      </c>
      <c r="AV11" s="127">
        <f t="shared" si="21"/>
        <v>0</v>
      </c>
      <c r="AW11" s="127">
        <f t="shared" si="21"/>
        <v>0</v>
      </c>
      <c r="AX11" s="127">
        <f t="shared" si="21"/>
        <v>0</v>
      </c>
      <c r="AY11" s="127">
        <f t="shared" si="21"/>
        <v>0</v>
      </c>
      <c r="AZ11" s="127">
        <f t="shared" si="21"/>
        <v>0</v>
      </c>
      <c r="BA11" s="127">
        <f t="shared" si="21"/>
        <v>132438</v>
      </c>
      <c r="BB11" s="127">
        <f t="shared" si="21"/>
        <v>2163012</v>
      </c>
      <c r="BC11" s="127">
        <f t="shared" si="21"/>
        <v>573944</v>
      </c>
      <c r="BD11" s="127">
        <f t="shared" si="21"/>
        <v>934729</v>
      </c>
      <c r="BE11" s="127">
        <f t="shared" si="21"/>
        <v>24330</v>
      </c>
      <c r="BF11" s="127">
        <f t="shared" si="21"/>
        <v>28815</v>
      </c>
      <c r="BG11" s="127">
        <f t="shared" si="21"/>
        <v>0</v>
      </c>
      <c r="BH11" s="127">
        <f t="shared" si="21"/>
        <v>0</v>
      </c>
      <c r="BI11" s="127">
        <f t="shared" si="21"/>
        <v>29369</v>
      </c>
      <c r="BJ11" s="127">
        <f t="shared" si="21"/>
        <v>0</v>
      </c>
      <c r="BK11" s="127">
        <f t="shared" si="21"/>
        <v>6350123</v>
      </c>
      <c r="BL11" s="128">
        <f t="shared" si="21"/>
        <v>87699956</v>
      </c>
      <c r="BM11" s="127">
        <f t="shared" si="21"/>
        <v>465885</v>
      </c>
      <c r="BN11" s="127">
        <f t="shared" si="21"/>
        <v>1929436</v>
      </c>
      <c r="BO11" s="127">
        <f t="shared" ref="BO11:DZ11" si="22">BO104</f>
        <v>656</v>
      </c>
      <c r="BP11" s="127">
        <f t="shared" si="22"/>
        <v>0</v>
      </c>
      <c r="BQ11" s="127">
        <f t="shared" si="22"/>
        <v>140321</v>
      </c>
      <c r="BR11" s="127">
        <f t="shared" si="22"/>
        <v>0</v>
      </c>
      <c r="BS11" s="127">
        <f t="shared" si="22"/>
        <v>968375</v>
      </c>
      <c r="BT11" s="127">
        <f t="shared" si="22"/>
        <v>0</v>
      </c>
      <c r="BU11" s="127">
        <f t="shared" si="22"/>
        <v>0</v>
      </c>
      <c r="BV11" s="127">
        <f t="shared" si="22"/>
        <v>62374</v>
      </c>
      <c r="BW11" s="127">
        <f t="shared" si="22"/>
        <v>341374</v>
      </c>
      <c r="BX11" s="127">
        <f t="shared" si="22"/>
        <v>0</v>
      </c>
      <c r="BY11" s="127">
        <f t="shared" si="22"/>
        <v>0</v>
      </c>
      <c r="BZ11" s="127">
        <f t="shared" si="22"/>
        <v>4058</v>
      </c>
      <c r="CA11" s="127">
        <f t="shared" si="22"/>
        <v>0</v>
      </c>
      <c r="CB11" s="127">
        <f t="shared" si="22"/>
        <v>5365</v>
      </c>
      <c r="CC11" s="127">
        <f t="shared" si="22"/>
        <v>124911</v>
      </c>
      <c r="CD11" s="127">
        <f t="shared" si="22"/>
        <v>0</v>
      </c>
      <c r="CE11" s="127">
        <f t="shared" si="22"/>
        <v>2519697</v>
      </c>
      <c r="CF11" s="127">
        <f t="shared" si="22"/>
        <v>402099</v>
      </c>
      <c r="CG11" s="127">
        <f t="shared" si="22"/>
        <v>661900</v>
      </c>
      <c r="CH11" s="127">
        <f t="shared" si="22"/>
        <v>3054017</v>
      </c>
      <c r="CI11" s="127">
        <f t="shared" si="22"/>
        <v>0</v>
      </c>
      <c r="CJ11" s="127">
        <f t="shared" si="22"/>
        <v>0</v>
      </c>
      <c r="CK11" s="127">
        <f t="shared" si="22"/>
        <v>0</v>
      </c>
      <c r="CL11" s="127">
        <f t="shared" si="22"/>
        <v>0</v>
      </c>
      <c r="CM11" s="128">
        <f t="shared" si="22"/>
        <v>98380424</v>
      </c>
      <c r="CN11" s="127">
        <f t="shared" si="22"/>
        <v>314138</v>
      </c>
      <c r="CO11" s="127">
        <f t="shared" si="22"/>
        <v>60930</v>
      </c>
      <c r="CP11" s="127">
        <f t="shared" si="22"/>
        <v>391019</v>
      </c>
      <c r="CQ11" s="127">
        <f t="shared" si="22"/>
        <v>2876000</v>
      </c>
      <c r="CR11" s="127">
        <f t="shared" si="22"/>
        <v>0</v>
      </c>
      <c r="CS11" s="128">
        <f t="shared" si="22"/>
        <v>102022511</v>
      </c>
      <c r="CT11" s="127">
        <f t="shared" si="22"/>
        <v>4528288</v>
      </c>
      <c r="CU11" s="127">
        <f t="shared" si="22"/>
        <v>8266027</v>
      </c>
      <c r="CV11" s="127">
        <f t="shared" si="22"/>
        <v>0</v>
      </c>
      <c r="CW11" s="127">
        <f t="shared" si="22"/>
        <v>6071282</v>
      </c>
      <c r="CX11" s="127">
        <f t="shared" si="22"/>
        <v>848683</v>
      </c>
      <c r="CY11" s="127">
        <f t="shared" si="22"/>
        <v>76912</v>
      </c>
      <c r="CZ11" s="127">
        <f t="shared" si="22"/>
        <v>0</v>
      </c>
      <c r="DA11" s="127">
        <f t="shared" si="22"/>
        <v>0</v>
      </c>
      <c r="DB11" s="127">
        <f t="shared" si="22"/>
        <v>0</v>
      </c>
      <c r="DC11" s="127">
        <f t="shared" si="22"/>
        <v>0</v>
      </c>
      <c r="DD11" s="127">
        <f t="shared" si="22"/>
        <v>0</v>
      </c>
      <c r="DE11" s="127">
        <f t="shared" si="22"/>
        <v>0</v>
      </c>
      <c r="DF11" s="127">
        <f t="shared" si="22"/>
        <v>0</v>
      </c>
      <c r="DG11" s="127">
        <f t="shared" si="22"/>
        <v>2023303</v>
      </c>
      <c r="DH11" s="127">
        <f t="shared" si="22"/>
        <v>11612797</v>
      </c>
      <c r="DI11" s="127">
        <f t="shared" si="22"/>
        <v>3599046</v>
      </c>
      <c r="DJ11" s="127">
        <f t="shared" si="22"/>
        <v>4271643</v>
      </c>
      <c r="DK11" s="127">
        <f t="shared" si="22"/>
        <v>93727</v>
      </c>
      <c r="DL11" s="127">
        <f t="shared" si="22"/>
        <v>0</v>
      </c>
      <c r="DM11" s="127">
        <f t="shared" si="22"/>
        <v>82179</v>
      </c>
      <c r="DN11" s="127">
        <f t="shared" si="22"/>
        <v>1871761</v>
      </c>
      <c r="DO11" s="127">
        <f t="shared" si="22"/>
        <v>62563</v>
      </c>
      <c r="DP11" s="127">
        <f t="shared" si="22"/>
        <v>0</v>
      </c>
      <c r="DQ11" s="127">
        <f t="shared" si="22"/>
        <v>0</v>
      </c>
      <c r="DR11" s="127">
        <f t="shared" si="22"/>
        <v>0</v>
      </c>
      <c r="DS11" s="127">
        <f t="shared" si="22"/>
        <v>0</v>
      </c>
      <c r="DT11" s="127">
        <f t="shared" si="22"/>
        <v>0</v>
      </c>
      <c r="DU11" s="127">
        <f t="shared" si="22"/>
        <v>7855643</v>
      </c>
      <c r="DV11" s="127">
        <f t="shared" si="22"/>
        <v>0</v>
      </c>
      <c r="DW11" s="127">
        <f t="shared" si="22"/>
        <v>0</v>
      </c>
      <c r="DX11" s="127">
        <f t="shared" si="22"/>
        <v>0</v>
      </c>
      <c r="DY11" s="127">
        <f t="shared" si="22"/>
        <v>0</v>
      </c>
      <c r="DZ11" s="127">
        <f t="shared" si="22"/>
        <v>0</v>
      </c>
      <c r="EA11" s="127">
        <f t="shared" ref="EA11:GC11" si="23">EA104</f>
        <v>348842</v>
      </c>
      <c r="EB11" s="127">
        <f t="shared" si="23"/>
        <v>1250733</v>
      </c>
      <c r="EC11" s="127">
        <f t="shared" si="23"/>
        <v>231456</v>
      </c>
      <c r="ED11" s="127">
        <f t="shared" si="23"/>
        <v>0</v>
      </c>
      <c r="EE11" s="127">
        <f t="shared" si="23"/>
        <v>0</v>
      </c>
      <c r="EF11" s="127">
        <f t="shared" si="23"/>
        <v>0</v>
      </c>
      <c r="EG11" s="127">
        <f t="shared" si="23"/>
        <v>0</v>
      </c>
      <c r="EH11" s="127">
        <f t="shared" si="23"/>
        <v>2162718</v>
      </c>
      <c r="EI11" s="127">
        <f t="shared" si="23"/>
        <v>0</v>
      </c>
      <c r="EJ11" s="127">
        <f t="shared" si="23"/>
        <v>0</v>
      </c>
      <c r="EK11" s="127">
        <f t="shared" si="23"/>
        <v>0</v>
      </c>
      <c r="EL11" s="127">
        <f t="shared" si="23"/>
        <v>0</v>
      </c>
      <c r="EM11" s="127">
        <f t="shared" si="23"/>
        <v>443045</v>
      </c>
      <c r="EN11" s="127">
        <f t="shared" si="23"/>
        <v>416140</v>
      </c>
      <c r="EO11" s="127">
        <f t="shared" si="23"/>
        <v>0</v>
      </c>
      <c r="EP11" s="127">
        <f t="shared" si="23"/>
        <v>0</v>
      </c>
      <c r="EQ11" s="127">
        <f t="shared" si="23"/>
        <v>33828</v>
      </c>
      <c r="ER11" s="127">
        <f t="shared" si="23"/>
        <v>3414246</v>
      </c>
      <c r="ES11" s="127">
        <f t="shared" si="23"/>
        <v>675382</v>
      </c>
      <c r="ET11" s="127">
        <f t="shared" si="23"/>
        <v>1186145</v>
      </c>
      <c r="EU11" s="127">
        <f t="shared" si="23"/>
        <v>3032004</v>
      </c>
      <c r="EV11" s="127">
        <f t="shared" si="23"/>
        <v>193889</v>
      </c>
      <c r="EW11" s="127">
        <f t="shared" si="23"/>
        <v>0</v>
      </c>
      <c r="EX11" s="127">
        <f t="shared" si="23"/>
        <v>500</v>
      </c>
      <c r="EY11" s="127">
        <f t="shared" si="23"/>
        <v>0</v>
      </c>
      <c r="EZ11" s="127">
        <f t="shared" si="23"/>
        <v>17081</v>
      </c>
      <c r="FA11" s="127">
        <f t="shared" si="23"/>
        <v>0</v>
      </c>
      <c r="FB11" s="127">
        <f t="shared" si="23"/>
        <v>129195</v>
      </c>
      <c r="FC11" s="127">
        <f t="shared" si="23"/>
        <v>8837132</v>
      </c>
      <c r="FD11" s="127">
        <f t="shared" si="23"/>
        <v>0</v>
      </c>
      <c r="FE11" s="127">
        <f t="shared" si="23"/>
        <v>0</v>
      </c>
      <c r="FF11" s="127">
        <f t="shared" si="23"/>
        <v>0</v>
      </c>
      <c r="FG11" s="127">
        <f t="shared" si="23"/>
        <v>3520944</v>
      </c>
      <c r="FH11" s="127">
        <f t="shared" si="23"/>
        <v>0</v>
      </c>
      <c r="FI11" s="127">
        <f t="shared" si="23"/>
        <v>2676075</v>
      </c>
      <c r="FJ11" s="127">
        <f t="shared" si="23"/>
        <v>1279362</v>
      </c>
      <c r="FK11" s="127">
        <f t="shared" si="23"/>
        <v>0</v>
      </c>
      <c r="FL11" s="127">
        <f t="shared" si="23"/>
        <v>0</v>
      </c>
      <c r="FM11" s="127">
        <f t="shared" si="23"/>
        <v>2201458</v>
      </c>
      <c r="FN11" s="127">
        <f t="shared" si="23"/>
        <v>2380634</v>
      </c>
      <c r="FO11" s="127">
        <f t="shared" si="23"/>
        <v>0</v>
      </c>
      <c r="FP11" s="127">
        <f t="shared" si="23"/>
        <v>0</v>
      </c>
      <c r="FQ11" s="127">
        <f t="shared" si="23"/>
        <v>2492513</v>
      </c>
      <c r="FR11" s="127">
        <f t="shared" si="23"/>
        <v>5880948</v>
      </c>
      <c r="FS11" s="127">
        <f t="shared" si="23"/>
        <v>0</v>
      </c>
      <c r="FT11" s="127">
        <f t="shared" si="23"/>
        <v>11780</v>
      </c>
      <c r="FU11" s="127">
        <f t="shared" si="23"/>
        <v>872089</v>
      </c>
      <c r="FV11" s="127">
        <f t="shared" si="23"/>
        <v>37128</v>
      </c>
      <c r="FW11" s="127">
        <f t="shared" si="23"/>
        <v>0</v>
      </c>
      <c r="FX11" s="127">
        <f t="shared" si="23"/>
        <v>3976955</v>
      </c>
      <c r="FY11" s="127">
        <f t="shared" si="23"/>
        <v>3068682</v>
      </c>
      <c r="FZ11" s="127">
        <f t="shared" si="23"/>
        <v>3722623</v>
      </c>
      <c r="GA11" s="128">
        <f t="shared" si="23"/>
        <v>105757381</v>
      </c>
      <c r="GB11" s="127">
        <f t="shared" si="23"/>
        <v>2876000</v>
      </c>
      <c r="GC11" s="211">
        <f t="shared" si="23"/>
        <v>108633381</v>
      </c>
    </row>
    <row r="12" spans="2:185" outlineLevel="1">
      <c r="B12" s="74" t="s">
        <v>21</v>
      </c>
      <c r="C12" s="75" t="str">
        <f t="shared" ref="C12:BN12" si="24">C105</f>
        <v>010418701100</v>
      </c>
      <c r="D12" s="75" t="str">
        <f t="shared" si="24"/>
        <v>Village of Colonie</v>
      </c>
      <c r="E12" s="75" t="str">
        <f t="shared" si="24"/>
        <v>Albany</v>
      </c>
      <c r="F12" s="75" t="str">
        <f t="shared" si="24"/>
        <v>05/31</v>
      </c>
      <c r="G12" s="76">
        <f t="shared" si="24"/>
        <v>7793</v>
      </c>
      <c r="H12" s="76">
        <f t="shared" si="24"/>
        <v>0</v>
      </c>
      <c r="I12" s="77">
        <f t="shared" si="24"/>
        <v>3.2</v>
      </c>
      <c r="J12" s="78">
        <f t="shared" si="24"/>
        <v>843702141</v>
      </c>
      <c r="K12" s="78">
        <f t="shared" si="24"/>
        <v>0</v>
      </c>
      <c r="L12" s="78">
        <f t="shared" si="24"/>
        <v>1189824</v>
      </c>
      <c r="M12" s="78">
        <f t="shared" si="24"/>
        <v>0</v>
      </c>
      <c r="N12" s="78">
        <f t="shared" si="24"/>
        <v>0</v>
      </c>
      <c r="O12" s="78">
        <f t="shared" si="24"/>
        <v>0</v>
      </c>
      <c r="P12" s="78">
        <f t="shared" si="24"/>
        <v>0</v>
      </c>
      <c r="Q12" s="78">
        <f t="shared" si="24"/>
        <v>11305</v>
      </c>
      <c r="R12" s="78">
        <f t="shared" si="24"/>
        <v>0</v>
      </c>
      <c r="S12" s="78">
        <f t="shared" si="24"/>
        <v>0</v>
      </c>
      <c r="T12" s="78">
        <f t="shared" si="24"/>
        <v>0</v>
      </c>
      <c r="U12" s="78">
        <f t="shared" si="24"/>
        <v>2205623</v>
      </c>
      <c r="V12" s="78">
        <f t="shared" si="24"/>
        <v>120415</v>
      </c>
      <c r="W12" s="78">
        <f t="shared" si="24"/>
        <v>0</v>
      </c>
      <c r="X12" s="78">
        <f t="shared" si="24"/>
        <v>126683</v>
      </c>
      <c r="Y12" s="78">
        <f t="shared" si="24"/>
        <v>0</v>
      </c>
      <c r="Z12" s="78">
        <f t="shared" si="24"/>
        <v>0</v>
      </c>
      <c r="AA12" s="78">
        <f t="shared" si="24"/>
        <v>0</v>
      </c>
      <c r="AB12" s="78">
        <f t="shared" si="24"/>
        <v>14074</v>
      </c>
      <c r="AC12" s="78">
        <f t="shared" si="24"/>
        <v>0</v>
      </c>
      <c r="AD12" s="78">
        <f t="shared" si="24"/>
        <v>0</v>
      </c>
      <c r="AE12" s="78">
        <f t="shared" si="24"/>
        <v>1490</v>
      </c>
      <c r="AF12" s="78">
        <f t="shared" si="24"/>
        <v>0</v>
      </c>
      <c r="AG12" s="78">
        <f t="shared" si="24"/>
        <v>0</v>
      </c>
      <c r="AH12" s="78">
        <f t="shared" si="24"/>
        <v>0</v>
      </c>
      <c r="AI12" s="78">
        <f t="shared" si="24"/>
        <v>0</v>
      </c>
      <c r="AJ12" s="78">
        <f t="shared" si="24"/>
        <v>21970</v>
      </c>
      <c r="AK12" s="78">
        <f t="shared" si="24"/>
        <v>41325</v>
      </c>
      <c r="AL12" s="78">
        <f t="shared" si="24"/>
        <v>1673435</v>
      </c>
      <c r="AM12" s="78">
        <f t="shared" si="24"/>
        <v>1075296</v>
      </c>
      <c r="AN12" s="78">
        <f t="shared" si="24"/>
        <v>0</v>
      </c>
      <c r="AO12" s="78">
        <f t="shared" si="24"/>
        <v>0</v>
      </c>
      <c r="AP12" s="78">
        <f t="shared" si="24"/>
        <v>0</v>
      </c>
      <c r="AQ12" s="78">
        <f t="shared" si="24"/>
        <v>0</v>
      </c>
      <c r="AR12" s="78">
        <f t="shared" si="24"/>
        <v>0</v>
      </c>
      <c r="AS12" s="78">
        <f t="shared" si="24"/>
        <v>0</v>
      </c>
      <c r="AT12" s="78">
        <f t="shared" si="24"/>
        <v>0</v>
      </c>
      <c r="AU12" s="78">
        <f t="shared" si="24"/>
        <v>0</v>
      </c>
      <c r="AV12" s="78">
        <f t="shared" si="24"/>
        <v>0</v>
      </c>
      <c r="AW12" s="78">
        <f t="shared" si="24"/>
        <v>0</v>
      </c>
      <c r="AX12" s="78">
        <f t="shared" si="24"/>
        <v>0</v>
      </c>
      <c r="AY12" s="78">
        <f t="shared" si="24"/>
        <v>0</v>
      </c>
      <c r="AZ12" s="78">
        <f t="shared" si="24"/>
        <v>0</v>
      </c>
      <c r="BA12" s="78">
        <f t="shared" si="24"/>
        <v>50128</v>
      </c>
      <c r="BB12" s="78">
        <f t="shared" si="24"/>
        <v>7000</v>
      </c>
      <c r="BC12" s="78">
        <f t="shared" si="24"/>
        <v>0</v>
      </c>
      <c r="BD12" s="78">
        <f t="shared" si="24"/>
        <v>0</v>
      </c>
      <c r="BE12" s="78">
        <f t="shared" si="24"/>
        <v>0</v>
      </c>
      <c r="BF12" s="78">
        <f t="shared" si="24"/>
        <v>49685</v>
      </c>
      <c r="BG12" s="78">
        <f t="shared" si="24"/>
        <v>0</v>
      </c>
      <c r="BH12" s="78">
        <f t="shared" si="24"/>
        <v>0</v>
      </c>
      <c r="BI12" s="78">
        <f t="shared" si="24"/>
        <v>6306</v>
      </c>
      <c r="BJ12" s="78">
        <f t="shared" si="24"/>
        <v>0</v>
      </c>
      <c r="BK12" s="78">
        <f t="shared" si="24"/>
        <v>32582</v>
      </c>
      <c r="BL12" s="80">
        <f t="shared" si="24"/>
        <v>6627141</v>
      </c>
      <c r="BM12" s="78">
        <f t="shared" si="24"/>
        <v>67945</v>
      </c>
      <c r="BN12" s="78">
        <f t="shared" si="24"/>
        <v>116125</v>
      </c>
      <c r="BO12" s="78">
        <f t="shared" ref="BO12:DZ12" si="25">BO105</f>
        <v>0</v>
      </c>
      <c r="BP12" s="78">
        <f t="shared" si="25"/>
        <v>0</v>
      </c>
      <c r="BQ12" s="78">
        <f t="shared" si="25"/>
        <v>0</v>
      </c>
      <c r="BR12" s="78">
        <f t="shared" si="25"/>
        <v>0</v>
      </c>
      <c r="BS12" s="78">
        <f t="shared" si="25"/>
        <v>0</v>
      </c>
      <c r="BT12" s="78">
        <f t="shared" si="25"/>
        <v>0</v>
      </c>
      <c r="BU12" s="78">
        <f t="shared" si="25"/>
        <v>0</v>
      </c>
      <c r="BV12" s="78">
        <f t="shared" si="25"/>
        <v>1475</v>
      </c>
      <c r="BW12" s="78">
        <f t="shared" si="25"/>
        <v>0</v>
      </c>
      <c r="BX12" s="78">
        <f t="shared" si="25"/>
        <v>0</v>
      </c>
      <c r="BY12" s="78">
        <f t="shared" si="25"/>
        <v>0</v>
      </c>
      <c r="BZ12" s="78">
        <f t="shared" si="25"/>
        <v>2138</v>
      </c>
      <c r="CA12" s="78">
        <f t="shared" si="25"/>
        <v>0</v>
      </c>
      <c r="CB12" s="78">
        <f t="shared" si="25"/>
        <v>0</v>
      </c>
      <c r="CC12" s="78">
        <f t="shared" si="25"/>
        <v>0</v>
      </c>
      <c r="CD12" s="78">
        <f t="shared" si="25"/>
        <v>0</v>
      </c>
      <c r="CE12" s="78">
        <f t="shared" si="25"/>
        <v>0</v>
      </c>
      <c r="CF12" s="78">
        <f t="shared" si="25"/>
        <v>0</v>
      </c>
      <c r="CG12" s="78">
        <f t="shared" si="25"/>
        <v>0</v>
      </c>
      <c r="CH12" s="78">
        <f t="shared" si="25"/>
        <v>0</v>
      </c>
      <c r="CI12" s="78">
        <f t="shared" si="25"/>
        <v>0</v>
      </c>
      <c r="CJ12" s="78">
        <f t="shared" si="25"/>
        <v>0</v>
      </c>
      <c r="CK12" s="78">
        <f t="shared" si="25"/>
        <v>0</v>
      </c>
      <c r="CL12" s="78">
        <f t="shared" si="25"/>
        <v>115892</v>
      </c>
      <c r="CM12" s="80">
        <f t="shared" si="25"/>
        <v>6930716</v>
      </c>
      <c r="CN12" s="78">
        <f t="shared" si="25"/>
        <v>0</v>
      </c>
      <c r="CO12" s="78">
        <f t="shared" si="25"/>
        <v>0</v>
      </c>
      <c r="CP12" s="78">
        <f t="shared" si="25"/>
        <v>0</v>
      </c>
      <c r="CQ12" s="78">
        <f t="shared" si="25"/>
        <v>612360</v>
      </c>
      <c r="CR12" s="78">
        <f t="shared" si="25"/>
        <v>0</v>
      </c>
      <c r="CS12" s="80">
        <f t="shared" si="25"/>
        <v>7543076</v>
      </c>
      <c r="CT12" s="78">
        <f t="shared" si="25"/>
        <v>301036</v>
      </c>
      <c r="CU12" s="78">
        <f t="shared" si="25"/>
        <v>395624</v>
      </c>
      <c r="CV12" s="78">
        <f t="shared" si="25"/>
        <v>0</v>
      </c>
      <c r="CW12" s="78">
        <f t="shared" si="25"/>
        <v>0</v>
      </c>
      <c r="CX12" s="78">
        <f t="shared" si="25"/>
        <v>12067</v>
      </c>
      <c r="CY12" s="78">
        <f t="shared" si="25"/>
        <v>0</v>
      </c>
      <c r="CZ12" s="78">
        <f t="shared" si="25"/>
        <v>0</v>
      </c>
      <c r="DA12" s="78">
        <f t="shared" si="25"/>
        <v>0</v>
      </c>
      <c r="DB12" s="78">
        <f t="shared" si="25"/>
        <v>0</v>
      </c>
      <c r="DC12" s="78">
        <f t="shared" si="25"/>
        <v>0</v>
      </c>
      <c r="DD12" s="78">
        <f t="shared" si="25"/>
        <v>0</v>
      </c>
      <c r="DE12" s="78">
        <f t="shared" si="25"/>
        <v>0</v>
      </c>
      <c r="DF12" s="78">
        <f t="shared" si="25"/>
        <v>0</v>
      </c>
      <c r="DG12" s="78">
        <f t="shared" si="25"/>
        <v>0</v>
      </c>
      <c r="DH12" s="78">
        <f t="shared" si="25"/>
        <v>0</v>
      </c>
      <c r="DI12" s="78">
        <f t="shared" si="25"/>
        <v>265651</v>
      </c>
      <c r="DJ12" s="78">
        <f t="shared" si="25"/>
        <v>0</v>
      </c>
      <c r="DK12" s="78">
        <f t="shared" si="25"/>
        <v>0</v>
      </c>
      <c r="DL12" s="78">
        <f t="shared" si="25"/>
        <v>0</v>
      </c>
      <c r="DM12" s="78">
        <f t="shared" si="25"/>
        <v>0</v>
      </c>
      <c r="DN12" s="78">
        <f t="shared" si="25"/>
        <v>69284</v>
      </c>
      <c r="DO12" s="78">
        <f t="shared" si="25"/>
        <v>0</v>
      </c>
      <c r="DP12" s="78">
        <f t="shared" si="25"/>
        <v>0</v>
      </c>
      <c r="DQ12" s="78">
        <f t="shared" si="25"/>
        <v>0</v>
      </c>
      <c r="DR12" s="78">
        <f t="shared" si="25"/>
        <v>2543</v>
      </c>
      <c r="DS12" s="78">
        <f t="shared" si="25"/>
        <v>0</v>
      </c>
      <c r="DT12" s="78">
        <f t="shared" si="25"/>
        <v>8040</v>
      </c>
      <c r="DU12" s="78">
        <f t="shared" si="25"/>
        <v>1091730</v>
      </c>
      <c r="DV12" s="78">
        <f t="shared" si="25"/>
        <v>0</v>
      </c>
      <c r="DW12" s="78">
        <f t="shared" si="25"/>
        <v>0</v>
      </c>
      <c r="DX12" s="78">
        <f t="shared" si="25"/>
        <v>0</v>
      </c>
      <c r="DY12" s="78">
        <f t="shared" si="25"/>
        <v>0</v>
      </c>
      <c r="DZ12" s="78">
        <f t="shared" si="25"/>
        <v>0</v>
      </c>
      <c r="EA12" s="78">
        <f t="shared" ref="EA12:GC12" si="26">EA105</f>
        <v>0</v>
      </c>
      <c r="EB12" s="78">
        <f t="shared" si="26"/>
        <v>228957</v>
      </c>
      <c r="EC12" s="78">
        <f t="shared" si="26"/>
        <v>0</v>
      </c>
      <c r="ED12" s="78">
        <f t="shared" si="26"/>
        <v>0</v>
      </c>
      <c r="EE12" s="78">
        <f t="shared" si="26"/>
        <v>0</v>
      </c>
      <c r="EF12" s="78">
        <f t="shared" si="26"/>
        <v>0</v>
      </c>
      <c r="EG12" s="78">
        <f t="shared" si="26"/>
        <v>0</v>
      </c>
      <c r="EH12" s="78">
        <f t="shared" si="26"/>
        <v>0</v>
      </c>
      <c r="EI12" s="78">
        <f t="shared" si="26"/>
        <v>0</v>
      </c>
      <c r="EJ12" s="78">
        <f t="shared" si="26"/>
        <v>0</v>
      </c>
      <c r="EK12" s="78">
        <f t="shared" si="26"/>
        <v>0</v>
      </c>
      <c r="EL12" s="78">
        <f t="shared" si="26"/>
        <v>0</v>
      </c>
      <c r="EM12" s="78">
        <f t="shared" si="26"/>
        <v>0</v>
      </c>
      <c r="EN12" s="78">
        <f t="shared" si="26"/>
        <v>0</v>
      </c>
      <c r="EO12" s="78">
        <f t="shared" si="26"/>
        <v>22209</v>
      </c>
      <c r="EP12" s="78">
        <f t="shared" si="26"/>
        <v>0</v>
      </c>
      <c r="EQ12" s="78">
        <f t="shared" si="26"/>
        <v>3785</v>
      </c>
      <c r="ER12" s="78">
        <f t="shared" si="26"/>
        <v>353262</v>
      </c>
      <c r="ES12" s="78">
        <f t="shared" si="26"/>
        <v>0</v>
      </c>
      <c r="ET12" s="78">
        <f t="shared" si="26"/>
        <v>161140</v>
      </c>
      <c r="EU12" s="78">
        <f t="shared" si="26"/>
        <v>0</v>
      </c>
      <c r="EV12" s="78">
        <f t="shared" si="26"/>
        <v>4644</v>
      </c>
      <c r="EW12" s="78">
        <f t="shared" si="26"/>
        <v>1801</v>
      </c>
      <c r="EX12" s="78">
        <f t="shared" si="26"/>
        <v>0</v>
      </c>
      <c r="EY12" s="78">
        <f t="shared" si="26"/>
        <v>0</v>
      </c>
      <c r="EZ12" s="78">
        <f t="shared" si="26"/>
        <v>142479</v>
      </c>
      <c r="FA12" s="78">
        <f t="shared" si="26"/>
        <v>0</v>
      </c>
      <c r="FB12" s="78">
        <f t="shared" si="26"/>
        <v>303296</v>
      </c>
      <c r="FC12" s="78">
        <f t="shared" si="26"/>
        <v>1179195</v>
      </c>
      <c r="FD12" s="78">
        <f t="shared" si="26"/>
        <v>0</v>
      </c>
      <c r="FE12" s="78">
        <f t="shared" si="26"/>
        <v>0</v>
      </c>
      <c r="FF12" s="78">
        <f t="shared" si="26"/>
        <v>0</v>
      </c>
      <c r="FG12" s="78">
        <f t="shared" si="26"/>
        <v>903781</v>
      </c>
      <c r="FH12" s="78">
        <f t="shared" si="26"/>
        <v>0</v>
      </c>
      <c r="FI12" s="78">
        <f t="shared" si="26"/>
        <v>397919</v>
      </c>
      <c r="FJ12" s="78">
        <f t="shared" si="26"/>
        <v>0</v>
      </c>
      <c r="FK12" s="78">
        <f t="shared" si="26"/>
        <v>0</v>
      </c>
      <c r="FL12" s="78">
        <f t="shared" si="26"/>
        <v>0</v>
      </c>
      <c r="FM12" s="78">
        <f t="shared" si="26"/>
        <v>80665</v>
      </c>
      <c r="FN12" s="78">
        <f t="shared" si="26"/>
        <v>0</v>
      </c>
      <c r="FO12" s="78">
        <f t="shared" si="26"/>
        <v>0</v>
      </c>
      <c r="FP12" s="78">
        <f t="shared" si="26"/>
        <v>0</v>
      </c>
      <c r="FQ12" s="78">
        <f t="shared" si="26"/>
        <v>124083</v>
      </c>
      <c r="FR12" s="78">
        <f t="shared" si="26"/>
        <v>422709</v>
      </c>
      <c r="FS12" s="78">
        <f t="shared" si="26"/>
        <v>1813</v>
      </c>
      <c r="FT12" s="78">
        <f t="shared" si="26"/>
        <v>6071</v>
      </c>
      <c r="FU12" s="78">
        <f t="shared" si="26"/>
        <v>79358</v>
      </c>
      <c r="FV12" s="78">
        <f t="shared" si="26"/>
        <v>0</v>
      </c>
      <c r="FW12" s="78">
        <f t="shared" si="26"/>
        <v>3479</v>
      </c>
      <c r="FX12" s="78">
        <f t="shared" si="26"/>
        <v>0</v>
      </c>
      <c r="FY12" s="78">
        <f t="shared" si="26"/>
        <v>0</v>
      </c>
      <c r="FZ12" s="78">
        <f t="shared" si="26"/>
        <v>0</v>
      </c>
      <c r="GA12" s="80">
        <f t="shared" si="26"/>
        <v>6566621</v>
      </c>
      <c r="GB12" s="78">
        <f t="shared" si="26"/>
        <v>612360</v>
      </c>
      <c r="GC12" s="212">
        <f t="shared" si="26"/>
        <v>7178981</v>
      </c>
    </row>
    <row r="13" spans="2:185" outlineLevel="1">
      <c r="B13" s="74" t="s">
        <v>22</v>
      </c>
      <c r="C13" s="75" t="str">
        <f t="shared" ref="C13:BN13" si="27">C106</f>
        <v>010418703040</v>
      </c>
      <c r="D13" s="75" t="str">
        <f t="shared" si="27"/>
        <v>Village of Menands</v>
      </c>
      <c r="E13" s="75" t="str">
        <f t="shared" si="27"/>
        <v>Albany</v>
      </c>
      <c r="F13" s="75" t="str">
        <f t="shared" si="27"/>
        <v>05/31</v>
      </c>
      <c r="G13" s="76">
        <f t="shared" si="27"/>
        <v>3990</v>
      </c>
      <c r="H13" s="76">
        <f t="shared" si="27"/>
        <v>0</v>
      </c>
      <c r="I13" s="77">
        <f t="shared" si="27"/>
        <v>3.1</v>
      </c>
      <c r="J13" s="78">
        <f t="shared" si="27"/>
        <v>464248478</v>
      </c>
      <c r="K13" s="77">
        <f t="shared" si="27"/>
        <v>325000</v>
      </c>
      <c r="L13" s="78">
        <f t="shared" si="27"/>
        <v>1793552</v>
      </c>
      <c r="M13" s="78">
        <f t="shared" si="27"/>
        <v>0</v>
      </c>
      <c r="N13" s="78">
        <f t="shared" si="27"/>
        <v>0</v>
      </c>
      <c r="O13" s="78">
        <f t="shared" si="27"/>
        <v>0</v>
      </c>
      <c r="P13" s="78">
        <f t="shared" si="27"/>
        <v>0</v>
      </c>
      <c r="Q13" s="78">
        <f t="shared" si="27"/>
        <v>6677</v>
      </c>
      <c r="R13" s="78">
        <f t="shared" si="27"/>
        <v>0</v>
      </c>
      <c r="S13" s="78">
        <f t="shared" si="27"/>
        <v>0</v>
      </c>
      <c r="T13" s="78">
        <f t="shared" si="27"/>
        <v>0</v>
      </c>
      <c r="U13" s="78">
        <f t="shared" si="27"/>
        <v>1288251</v>
      </c>
      <c r="V13" s="78">
        <f t="shared" si="27"/>
        <v>0</v>
      </c>
      <c r="W13" s="78">
        <f t="shared" si="27"/>
        <v>0</v>
      </c>
      <c r="X13" s="78">
        <f t="shared" si="27"/>
        <v>81700</v>
      </c>
      <c r="Y13" s="78">
        <f t="shared" si="27"/>
        <v>0</v>
      </c>
      <c r="Z13" s="78">
        <f t="shared" si="27"/>
        <v>0</v>
      </c>
      <c r="AA13" s="78">
        <f t="shared" si="27"/>
        <v>0</v>
      </c>
      <c r="AB13" s="78">
        <f t="shared" si="27"/>
        <v>3175</v>
      </c>
      <c r="AC13" s="78">
        <f t="shared" si="27"/>
        <v>0</v>
      </c>
      <c r="AD13" s="78">
        <f t="shared" si="27"/>
        <v>33260</v>
      </c>
      <c r="AE13" s="78">
        <f t="shared" si="27"/>
        <v>0</v>
      </c>
      <c r="AF13" s="78">
        <f t="shared" si="27"/>
        <v>0</v>
      </c>
      <c r="AG13" s="78">
        <f t="shared" si="27"/>
        <v>900</v>
      </c>
      <c r="AH13" s="78">
        <f t="shared" si="27"/>
        <v>0</v>
      </c>
      <c r="AI13" s="78">
        <f t="shared" si="27"/>
        <v>0</v>
      </c>
      <c r="AJ13" s="78">
        <f t="shared" si="27"/>
        <v>0</v>
      </c>
      <c r="AK13" s="78">
        <f t="shared" si="27"/>
        <v>0</v>
      </c>
      <c r="AL13" s="78">
        <f t="shared" si="27"/>
        <v>832735</v>
      </c>
      <c r="AM13" s="78">
        <f t="shared" si="27"/>
        <v>437279</v>
      </c>
      <c r="AN13" s="78">
        <f t="shared" si="27"/>
        <v>0</v>
      </c>
      <c r="AO13" s="78">
        <f t="shared" si="27"/>
        <v>0</v>
      </c>
      <c r="AP13" s="78">
        <f t="shared" si="27"/>
        <v>0</v>
      </c>
      <c r="AQ13" s="78">
        <f t="shared" si="27"/>
        <v>7393</v>
      </c>
      <c r="AR13" s="78">
        <f t="shared" si="27"/>
        <v>0</v>
      </c>
      <c r="AS13" s="78">
        <f t="shared" si="27"/>
        <v>0</v>
      </c>
      <c r="AT13" s="78">
        <f t="shared" si="27"/>
        <v>0</v>
      </c>
      <c r="AU13" s="78">
        <f t="shared" si="27"/>
        <v>0</v>
      </c>
      <c r="AV13" s="78">
        <f t="shared" si="27"/>
        <v>0</v>
      </c>
      <c r="AW13" s="78">
        <f t="shared" si="27"/>
        <v>0</v>
      </c>
      <c r="AX13" s="78">
        <f t="shared" si="27"/>
        <v>0</v>
      </c>
      <c r="AY13" s="78">
        <f t="shared" si="27"/>
        <v>108302</v>
      </c>
      <c r="AZ13" s="78">
        <f t="shared" si="27"/>
        <v>65522</v>
      </c>
      <c r="BA13" s="78">
        <f t="shared" si="27"/>
        <v>14343</v>
      </c>
      <c r="BB13" s="78">
        <f t="shared" si="27"/>
        <v>600</v>
      </c>
      <c r="BC13" s="78">
        <f t="shared" si="27"/>
        <v>0</v>
      </c>
      <c r="BD13" s="78">
        <f t="shared" si="27"/>
        <v>289240</v>
      </c>
      <c r="BE13" s="78">
        <f t="shared" si="27"/>
        <v>0</v>
      </c>
      <c r="BF13" s="78">
        <f t="shared" si="27"/>
        <v>10226</v>
      </c>
      <c r="BG13" s="78">
        <f t="shared" si="27"/>
        <v>0</v>
      </c>
      <c r="BH13" s="78">
        <f t="shared" si="27"/>
        <v>0</v>
      </c>
      <c r="BI13" s="78">
        <f t="shared" si="27"/>
        <v>150</v>
      </c>
      <c r="BJ13" s="78">
        <f t="shared" si="27"/>
        <v>0</v>
      </c>
      <c r="BK13" s="78">
        <f t="shared" si="27"/>
        <v>14861</v>
      </c>
      <c r="BL13" s="80">
        <f t="shared" si="27"/>
        <v>4988166</v>
      </c>
      <c r="BM13" s="78">
        <f t="shared" si="27"/>
        <v>21191</v>
      </c>
      <c r="BN13" s="78">
        <f t="shared" si="27"/>
        <v>67916</v>
      </c>
      <c r="BO13" s="78">
        <f t="shared" ref="BO13:DZ13" si="28">BO106</f>
        <v>0</v>
      </c>
      <c r="BP13" s="78">
        <f t="shared" si="28"/>
        <v>0</v>
      </c>
      <c r="BQ13" s="78">
        <f t="shared" si="28"/>
        <v>0</v>
      </c>
      <c r="BR13" s="78">
        <f t="shared" si="28"/>
        <v>0</v>
      </c>
      <c r="BS13" s="78">
        <f t="shared" si="28"/>
        <v>41553</v>
      </c>
      <c r="BT13" s="78">
        <f t="shared" si="28"/>
        <v>0</v>
      </c>
      <c r="BU13" s="78">
        <f t="shared" si="28"/>
        <v>0</v>
      </c>
      <c r="BV13" s="78">
        <f t="shared" si="28"/>
        <v>1267</v>
      </c>
      <c r="BW13" s="78">
        <f t="shared" si="28"/>
        <v>0</v>
      </c>
      <c r="BX13" s="78">
        <f t="shared" si="28"/>
        <v>0</v>
      </c>
      <c r="BY13" s="78">
        <f t="shared" si="28"/>
        <v>0</v>
      </c>
      <c r="BZ13" s="78">
        <f t="shared" si="28"/>
        <v>0</v>
      </c>
      <c r="CA13" s="78">
        <f t="shared" si="28"/>
        <v>0</v>
      </c>
      <c r="CB13" s="78">
        <f t="shared" si="28"/>
        <v>0</v>
      </c>
      <c r="CC13" s="78">
        <f t="shared" si="28"/>
        <v>0</v>
      </c>
      <c r="CD13" s="78">
        <f t="shared" si="28"/>
        <v>0</v>
      </c>
      <c r="CE13" s="78">
        <f t="shared" si="28"/>
        <v>0</v>
      </c>
      <c r="CF13" s="78">
        <f t="shared" si="28"/>
        <v>0</v>
      </c>
      <c r="CG13" s="78">
        <f t="shared" si="28"/>
        <v>0</v>
      </c>
      <c r="CH13" s="78">
        <f t="shared" si="28"/>
        <v>0</v>
      </c>
      <c r="CI13" s="78">
        <f t="shared" si="28"/>
        <v>0</v>
      </c>
      <c r="CJ13" s="78">
        <f t="shared" si="28"/>
        <v>0</v>
      </c>
      <c r="CK13" s="78">
        <f t="shared" si="28"/>
        <v>0</v>
      </c>
      <c r="CL13" s="78">
        <f t="shared" si="28"/>
        <v>25848</v>
      </c>
      <c r="CM13" s="80">
        <f t="shared" si="28"/>
        <v>5145941</v>
      </c>
      <c r="CN13" s="78">
        <f t="shared" si="28"/>
        <v>0</v>
      </c>
      <c r="CO13" s="78">
        <f t="shared" si="28"/>
        <v>0</v>
      </c>
      <c r="CP13" s="78">
        <f t="shared" si="28"/>
        <v>0</v>
      </c>
      <c r="CQ13" s="78">
        <f t="shared" si="28"/>
        <v>0</v>
      </c>
      <c r="CR13" s="78">
        <f t="shared" si="28"/>
        <v>0</v>
      </c>
      <c r="CS13" s="80">
        <f t="shared" si="28"/>
        <v>5145941</v>
      </c>
      <c r="CT13" s="78">
        <f t="shared" si="28"/>
        <v>151670</v>
      </c>
      <c r="CU13" s="78">
        <f t="shared" si="28"/>
        <v>475783</v>
      </c>
      <c r="CV13" s="78">
        <f t="shared" si="28"/>
        <v>0</v>
      </c>
      <c r="CW13" s="78">
        <f t="shared" si="28"/>
        <v>0</v>
      </c>
      <c r="CX13" s="78">
        <f t="shared" si="28"/>
        <v>3149</v>
      </c>
      <c r="CY13" s="78">
        <f t="shared" si="28"/>
        <v>0</v>
      </c>
      <c r="CZ13" s="78">
        <f t="shared" si="28"/>
        <v>0</v>
      </c>
      <c r="DA13" s="78">
        <f t="shared" si="28"/>
        <v>0</v>
      </c>
      <c r="DB13" s="78">
        <f t="shared" si="28"/>
        <v>0</v>
      </c>
      <c r="DC13" s="78">
        <f t="shared" si="28"/>
        <v>0</v>
      </c>
      <c r="DD13" s="78">
        <f t="shared" si="28"/>
        <v>0</v>
      </c>
      <c r="DE13" s="78">
        <f t="shared" si="28"/>
        <v>0</v>
      </c>
      <c r="DF13" s="78">
        <f t="shared" si="28"/>
        <v>0</v>
      </c>
      <c r="DG13" s="78">
        <f t="shared" si="28"/>
        <v>0</v>
      </c>
      <c r="DH13" s="78">
        <f t="shared" si="28"/>
        <v>1010561</v>
      </c>
      <c r="DI13" s="78">
        <f t="shared" si="28"/>
        <v>135865</v>
      </c>
      <c r="DJ13" s="78">
        <f t="shared" si="28"/>
        <v>0</v>
      </c>
      <c r="DK13" s="78">
        <f t="shared" si="28"/>
        <v>0</v>
      </c>
      <c r="DL13" s="78">
        <f t="shared" si="28"/>
        <v>0</v>
      </c>
      <c r="DM13" s="78">
        <f t="shared" si="28"/>
        <v>0</v>
      </c>
      <c r="DN13" s="78">
        <f t="shared" si="28"/>
        <v>29840</v>
      </c>
      <c r="DO13" s="78">
        <f t="shared" si="28"/>
        <v>0</v>
      </c>
      <c r="DP13" s="78">
        <f t="shared" si="28"/>
        <v>0</v>
      </c>
      <c r="DQ13" s="78">
        <f t="shared" si="28"/>
        <v>0</v>
      </c>
      <c r="DR13" s="78">
        <f t="shared" si="28"/>
        <v>0</v>
      </c>
      <c r="DS13" s="78">
        <f t="shared" si="28"/>
        <v>0</v>
      </c>
      <c r="DT13" s="78">
        <f t="shared" si="28"/>
        <v>0</v>
      </c>
      <c r="DU13" s="78">
        <f t="shared" si="28"/>
        <v>480244</v>
      </c>
      <c r="DV13" s="78">
        <f t="shared" si="28"/>
        <v>0</v>
      </c>
      <c r="DW13" s="78">
        <f t="shared" si="28"/>
        <v>0</v>
      </c>
      <c r="DX13" s="78">
        <f t="shared" si="28"/>
        <v>0</v>
      </c>
      <c r="DY13" s="78">
        <f t="shared" si="28"/>
        <v>0</v>
      </c>
      <c r="DZ13" s="78">
        <f t="shared" si="28"/>
        <v>0</v>
      </c>
      <c r="EA13" s="78">
        <f t="shared" ref="EA13:GC13" si="29">EA106</f>
        <v>0</v>
      </c>
      <c r="EB13" s="78">
        <f t="shared" si="29"/>
        <v>99011</v>
      </c>
      <c r="EC13" s="78">
        <f t="shared" si="29"/>
        <v>0</v>
      </c>
      <c r="ED13" s="78">
        <f t="shared" si="29"/>
        <v>0</v>
      </c>
      <c r="EE13" s="78">
        <f t="shared" si="29"/>
        <v>0</v>
      </c>
      <c r="EF13" s="78">
        <f t="shared" si="29"/>
        <v>0</v>
      </c>
      <c r="EG13" s="78">
        <f t="shared" si="29"/>
        <v>0</v>
      </c>
      <c r="EH13" s="78">
        <f t="shared" si="29"/>
        <v>0</v>
      </c>
      <c r="EI13" s="78">
        <f t="shared" si="29"/>
        <v>0</v>
      </c>
      <c r="EJ13" s="78">
        <f t="shared" si="29"/>
        <v>0</v>
      </c>
      <c r="EK13" s="78">
        <f t="shared" si="29"/>
        <v>0</v>
      </c>
      <c r="EL13" s="78">
        <f t="shared" si="29"/>
        <v>0</v>
      </c>
      <c r="EM13" s="78">
        <f t="shared" si="29"/>
        <v>0</v>
      </c>
      <c r="EN13" s="78">
        <f t="shared" si="29"/>
        <v>0</v>
      </c>
      <c r="EO13" s="78">
        <f t="shared" si="29"/>
        <v>0</v>
      </c>
      <c r="EP13" s="78">
        <f t="shared" si="29"/>
        <v>0</v>
      </c>
      <c r="EQ13" s="78">
        <f t="shared" si="29"/>
        <v>4476</v>
      </c>
      <c r="ER13" s="78">
        <f t="shared" si="29"/>
        <v>15823</v>
      </c>
      <c r="ES13" s="78">
        <f t="shared" si="29"/>
        <v>0</v>
      </c>
      <c r="ET13" s="78">
        <f t="shared" si="29"/>
        <v>41282</v>
      </c>
      <c r="EU13" s="78">
        <f t="shared" si="29"/>
        <v>0</v>
      </c>
      <c r="EV13" s="78">
        <f t="shared" si="29"/>
        <v>14150</v>
      </c>
      <c r="EW13" s="78">
        <f t="shared" si="29"/>
        <v>0</v>
      </c>
      <c r="EX13" s="78">
        <f t="shared" si="29"/>
        <v>0</v>
      </c>
      <c r="EY13" s="78">
        <f t="shared" si="29"/>
        <v>0</v>
      </c>
      <c r="EZ13" s="78">
        <f t="shared" si="29"/>
        <v>10694</v>
      </c>
      <c r="FA13" s="78">
        <f t="shared" si="29"/>
        <v>0</v>
      </c>
      <c r="FB13" s="78">
        <f t="shared" si="29"/>
        <v>0</v>
      </c>
      <c r="FC13" s="78">
        <f t="shared" si="29"/>
        <v>782294</v>
      </c>
      <c r="FD13" s="78">
        <f t="shared" si="29"/>
        <v>0</v>
      </c>
      <c r="FE13" s="78">
        <f t="shared" si="29"/>
        <v>0</v>
      </c>
      <c r="FF13" s="78">
        <f t="shared" si="29"/>
        <v>0</v>
      </c>
      <c r="FG13" s="78">
        <f t="shared" si="29"/>
        <v>341459</v>
      </c>
      <c r="FH13" s="78">
        <f t="shared" si="29"/>
        <v>36980</v>
      </c>
      <c r="FI13" s="78">
        <f t="shared" si="29"/>
        <v>186009</v>
      </c>
      <c r="FJ13" s="78">
        <f t="shared" si="29"/>
        <v>0</v>
      </c>
      <c r="FK13" s="78">
        <f t="shared" si="29"/>
        <v>0</v>
      </c>
      <c r="FL13" s="78">
        <f t="shared" si="29"/>
        <v>0</v>
      </c>
      <c r="FM13" s="78">
        <f t="shared" si="29"/>
        <v>60204</v>
      </c>
      <c r="FN13" s="78">
        <f t="shared" si="29"/>
        <v>117607</v>
      </c>
      <c r="FO13" s="78">
        <f t="shared" si="29"/>
        <v>0</v>
      </c>
      <c r="FP13" s="78">
        <f t="shared" si="29"/>
        <v>27691</v>
      </c>
      <c r="FQ13" s="78">
        <f t="shared" si="29"/>
        <v>131202</v>
      </c>
      <c r="FR13" s="78">
        <f t="shared" si="29"/>
        <v>365944</v>
      </c>
      <c r="FS13" s="78">
        <f t="shared" si="29"/>
        <v>0</v>
      </c>
      <c r="FT13" s="78">
        <f t="shared" si="29"/>
        <v>6530</v>
      </c>
      <c r="FU13" s="78">
        <f t="shared" si="29"/>
        <v>57725</v>
      </c>
      <c r="FV13" s="78">
        <f t="shared" si="29"/>
        <v>0</v>
      </c>
      <c r="FW13" s="78">
        <f t="shared" si="29"/>
        <v>0</v>
      </c>
      <c r="FX13" s="78">
        <f t="shared" si="29"/>
        <v>10024</v>
      </c>
      <c r="FY13" s="78">
        <f t="shared" si="29"/>
        <v>0</v>
      </c>
      <c r="FZ13" s="78">
        <f t="shared" si="29"/>
        <v>0</v>
      </c>
      <c r="GA13" s="80">
        <f t="shared" si="29"/>
        <v>4596217</v>
      </c>
      <c r="GB13" s="78">
        <f t="shared" si="29"/>
        <v>0</v>
      </c>
      <c r="GC13" s="212">
        <f t="shared" si="29"/>
        <v>4596217</v>
      </c>
    </row>
    <row r="14" spans="2:185" outlineLevel="1">
      <c r="B14" s="81" t="s">
        <v>106</v>
      </c>
      <c r="C14" s="124" t="str">
        <f t="shared" ref="C14:BN14" si="30">C107</f>
        <v>010334500000</v>
      </c>
      <c r="D14" s="124" t="str">
        <f t="shared" si="30"/>
        <v>Town of Green Island</v>
      </c>
      <c r="E14" s="124" t="str">
        <f t="shared" si="30"/>
        <v>Albany</v>
      </c>
      <c r="F14" s="124" t="str">
        <f t="shared" si="30"/>
        <v>12/31</v>
      </c>
      <c r="G14" s="125">
        <f t="shared" si="30"/>
        <v>2620</v>
      </c>
      <c r="H14" s="126">
        <f t="shared" si="30"/>
        <v>0</v>
      </c>
      <c r="I14" s="126">
        <f t="shared" si="30"/>
        <v>0.8</v>
      </c>
      <c r="J14" s="127">
        <f t="shared" si="30"/>
        <v>140974052</v>
      </c>
      <c r="K14" s="82">
        <f t="shared" si="30"/>
        <v>0</v>
      </c>
      <c r="L14" s="127">
        <f t="shared" si="30"/>
        <v>0</v>
      </c>
      <c r="M14" s="127">
        <f t="shared" si="30"/>
        <v>0</v>
      </c>
      <c r="N14" s="127">
        <f t="shared" si="30"/>
        <v>0</v>
      </c>
      <c r="O14" s="127">
        <f t="shared" si="30"/>
        <v>0</v>
      </c>
      <c r="P14" s="127">
        <f t="shared" si="30"/>
        <v>0</v>
      </c>
      <c r="Q14" s="127">
        <f t="shared" si="30"/>
        <v>787</v>
      </c>
      <c r="R14" s="127">
        <f t="shared" si="30"/>
        <v>0</v>
      </c>
      <c r="S14" s="127">
        <f t="shared" si="30"/>
        <v>0</v>
      </c>
      <c r="T14" s="127">
        <f t="shared" si="30"/>
        <v>0</v>
      </c>
      <c r="U14" s="127">
        <f t="shared" si="30"/>
        <v>51217</v>
      </c>
      <c r="V14" s="127">
        <f t="shared" si="30"/>
        <v>0</v>
      </c>
      <c r="W14" s="127">
        <f t="shared" si="30"/>
        <v>0</v>
      </c>
      <c r="X14" s="127">
        <f t="shared" si="30"/>
        <v>0</v>
      </c>
      <c r="Y14" s="127">
        <f t="shared" si="30"/>
        <v>0</v>
      </c>
      <c r="Z14" s="127">
        <f t="shared" si="30"/>
        <v>0</v>
      </c>
      <c r="AA14" s="127">
        <f t="shared" si="30"/>
        <v>0</v>
      </c>
      <c r="AB14" s="127">
        <f t="shared" si="30"/>
        <v>3038</v>
      </c>
      <c r="AC14" s="127">
        <f t="shared" si="30"/>
        <v>0</v>
      </c>
      <c r="AD14" s="127">
        <f t="shared" si="30"/>
        <v>0</v>
      </c>
      <c r="AE14" s="127">
        <f t="shared" si="30"/>
        <v>0</v>
      </c>
      <c r="AF14" s="127">
        <f t="shared" si="30"/>
        <v>0</v>
      </c>
      <c r="AG14" s="127">
        <f t="shared" si="30"/>
        <v>0</v>
      </c>
      <c r="AH14" s="127">
        <f t="shared" si="30"/>
        <v>0</v>
      </c>
      <c r="AI14" s="127">
        <f t="shared" si="30"/>
        <v>0</v>
      </c>
      <c r="AJ14" s="127">
        <f t="shared" si="30"/>
        <v>0</v>
      </c>
      <c r="AK14" s="127">
        <f t="shared" si="30"/>
        <v>0</v>
      </c>
      <c r="AL14" s="127">
        <f t="shared" si="30"/>
        <v>0</v>
      </c>
      <c r="AM14" s="127">
        <f t="shared" si="30"/>
        <v>0</v>
      </c>
      <c r="AN14" s="127">
        <f t="shared" si="30"/>
        <v>0</v>
      </c>
      <c r="AO14" s="127">
        <f t="shared" si="30"/>
        <v>0</v>
      </c>
      <c r="AP14" s="127">
        <f t="shared" si="30"/>
        <v>0</v>
      </c>
      <c r="AQ14" s="127">
        <f t="shared" si="30"/>
        <v>0</v>
      </c>
      <c r="AR14" s="127">
        <f t="shared" si="30"/>
        <v>0</v>
      </c>
      <c r="AS14" s="127">
        <f t="shared" si="30"/>
        <v>0</v>
      </c>
      <c r="AT14" s="127">
        <f t="shared" si="30"/>
        <v>0</v>
      </c>
      <c r="AU14" s="127">
        <f t="shared" si="30"/>
        <v>0</v>
      </c>
      <c r="AV14" s="127">
        <f t="shared" si="30"/>
        <v>0</v>
      </c>
      <c r="AW14" s="127">
        <f t="shared" si="30"/>
        <v>0</v>
      </c>
      <c r="AX14" s="127">
        <f t="shared" si="30"/>
        <v>0</v>
      </c>
      <c r="AY14" s="127">
        <f t="shared" si="30"/>
        <v>0</v>
      </c>
      <c r="AZ14" s="127">
        <f t="shared" si="30"/>
        <v>0</v>
      </c>
      <c r="BA14" s="127">
        <f t="shared" si="30"/>
        <v>454</v>
      </c>
      <c r="BB14" s="127">
        <f t="shared" si="30"/>
        <v>0</v>
      </c>
      <c r="BC14" s="127">
        <f t="shared" si="30"/>
        <v>0</v>
      </c>
      <c r="BD14" s="127">
        <f t="shared" si="30"/>
        <v>143561</v>
      </c>
      <c r="BE14" s="127">
        <f t="shared" si="30"/>
        <v>0</v>
      </c>
      <c r="BF14" s="127">
        <f t="shared" si="30"/>
        <v>0</v>
      </c>
      <c r="BG14" s="127">
        <f t="shared" si="30"/>
        <v>0</v>
      </c>
      <c r="BH14" s="127">
        <f t="shared" si="30"/>
        <v>0</v>
      </c>
      <c r="BI14" s="127">
        <f t="shared" si="30"/>
        <v>0</v>
      </c>
      <c r="BJ14" s="127">
        <f t="shared" si="30"/>
        <v>0</v>
      </c>
      <c r="BK14" s="127">
        <f t="shared" si="30"/>
        <v>221</v>
      </c>
      <c r="BL14" s="128">
        <f t="shared" si="30"/>
        <v>199278</v>
      </c>
      <c r="BM14" s="127">
        <f t="shared" si="30"/>
        <v>27069</v>
      </c>
      <c r="BN14" s="127">
        <f t="shared" si="30"/>
        <v>10939</v>
      </c>
      <c r="BO14" s="127">
        <f t="shared" ref="BO14:DZ14" si="31">BO107</f>
        <v>0</v>
      </c>
      <c r="BP14" s="127">
        <f t="shared" si="31"/>
        <v>0</v>
      </c>
      <c r="BQ14" s="127">
        <f t="shared" si="31"/>
        <v>0</v>
      </c>
      <c r="BR14" s="127">
        <f t="shared" si="31"/>
        <v>0</v>
      </c>
      <c r="BS14" s="127">
        <f t="shared" si="31"/>
        <v>0</v>
      </c>
      <c r="BT14" s="127">
        <f t="shared" si="31"/>
        <v>0</v>
      </c>
      <c r="BU14" s="127">
        <f t="shared" si="31"/>
        <v>0</v>
      </c>
      <c r="BV14" s="127">
        <f t="shared" si="31"/>
        <v>0</v>
      </c>
      <c r="BW14" s="127">
        <f t="shared" si="31"/>
        <v>0</v>
      </c>
      <c r="BX14" s="127">
        <f t="shared" si="31"/>
        <v>0</v>
      </c>
      <c r="BY14" s="127">
        <f t="shared" si="31"/>
        <v>0</v>
      </c>
      <c r="BZ14" s="127">
        <f t="shared" si="31"/>
        <v>7480</v>
      </c>
      <c r="CA14" s="127">
        <f t="shared" si="31"/>
        <v>0</v>
      </c>
      <c r="CB14" s="127">
        <f t="shared" si="31"/>
        <v>0</v>
      </c>
      <c r="CC14" s="127">
        <f t="shared" si="31"/>
        <v>0</v>
      </c>
      <c r="CD14" s="127">
        <f t="shared" si="31"/>
        <v>0</v>
      </c>
      <c r="CE14" s="127">
        <f t="shared" si="31"/>
        <v>0</v>
      </c>
      <c r="CF14" s="127">
        <f t="shared" si="31"/>
        <v>0</v>
      </c>
      <c r="CG14" s="127">
        <f t="shared" si="31"/>
        <v>0</v>
      </c>
      <c r="CH14" s="127">
        <f t="shared" si="31"/>
        <v>0</v>
      </c>
      <c r="CI14" s="127">
        <f t="shared" si="31"/>
        <v>0</v>
      </c>
      <c r="CJ14" s="127">
        <f t="shared" si="31"/>
        <v>0</v>
      </c>
      <c r="CK14" s="127">
        <f t="shared" si="31"/>
        <v>0</v>
      </c>
      <c r="CL14" s="127">
        <f t="shared" si="31"/>
        <v>0</v>
      </c>
      <c r="CM14" s="128">
        <f t="shared" si="31"/>
        <v>244766</v>
      </c>
      <c r="CN14" s="127">
        <f t="shared" si="31"/>
        <v>0</v>
      </c>
      <c r="CO14" s="127">
        <f t="shared" si="31"/>
        <v>0</v>
      </c>
      <c r="CP14" s="127">
        <f t="shared" si="31"/>
        <v>0</v>
      </c>
      <c r="CQ14" s="127">
        <f t="shared" si="31"/>
        <v>0</v>
      </c>
      <c r="CR14" s="127">
        <f t="shared" si="31"/>
        <v>0</v>
      </c>
      <c r="CS14" s="128">
        <f t="shared" si="31"/>
        <v>244766</v>
      </c>
      <c r="CT14" s="127">
        <f t="shared" si="31"/>
        <v>36669</v>
      </c>
      <c r="CU14" s="127">
        <f t="shared" si="31"/>
        <v>248680</v>
      </c>
      <c r="CV14" s="127">
        <f t="shared" si="31"/>
        <v>0</v>
      </c>
      <c r="CW14" s="127">
        <f t="shared" si="31"/>
        <v>0</v>
      </c>
      <c r="CX14" s="127">
        <f t="shared" si="31"/>
        <v>0</v>
      </c>
      <c r="CY14" s="127">
        <f t="shared" si="31"/>
        <v>0</v>
      </c>
      <c r="CZ14" s="127">
        <f t="shared" si="31"/>
        <v>0</v>
      </c>
      <c r="DA14" s="127">
        <f t="shared" si="31"/>
        <v>0</v>
      </c>
      <c r="DB14" s="127">
        <f t="shared" si="31"/>
        <v>0</v>
      </c>
      <c r="DC14" s="127">
        <f t="shared" si="31"/>
        <v>0</v>
      </c>
      <c r="DD14" s="127">
        <f t="shared" si="31"/>
        <v>0</v>
      </c>
      <c r="DE14" s="127">
        <f t="shared" si="31"/>
        <v>0</v>
      </c>
      <c r="DF14" s="127">
        <f t="shared" si="31"/>
        <v>0</v>
      </c>
      <c r="DG14" s="127">
        <f t="shared" si="31"/>
        <v>0</v>
      </c>
      <c r="DH14" s="127">
        <f t="shared" si="31"/>
        <v>0</v>
      </c>
      <c r="DI14" s="127">
        <f t="shared" si="31"/>
        <v>600</v>
      </c>
      <c r="DJ14" s="127">
        <f t="shared" si="31"/>
        <v>0</v>
      </c>
      <c r="DK14" s="127">
        <f t="shared" si="31"/>
        <v>0</v>
      </c>
      <c r="DL14" s="127">
        <f t="shared" si="31"/>
        <v>0</v>
      </c>
      <c r="DM14" s="127">
        <f t="shared" si="31"/>
        <v>0</v>
      </c>
      <c r="DN14" s="127">
        <f t="shared" si="31"/>
        <v>1400</v>
      </c>
      <c r="DO14" s="127">
        <f t="shared" si="31"/>
        <v>0</v>
      </c>
      <c r="DP14" s="127">
        <f t="shared" si="31"/>
        <v>0</v>
      </c>
      <c r="DQ14" s="127">
        <f t="shared" si="31"/>
        <v>0</v>
      </c>
      <c r="DR14" s="127">
        <f t="shared" si="31"/>
        <v>0</v>
      </c>
      <c r="DS14" s="127">
        <f t="shared" si="31"/>
        <v>0</v>
      </c>
      <c r="DT14" s="127">
        <f t="shared" si="31"/>
        <v>0</v>
      </c>
      <c r="DU14" s="127">
        <f t="shared" si="31"/>
        <v>0</v>
      </c>
      <c r="DV14" s="127">
        <f t="shared" si="31"/>
        <v>0</v>
      </c>
      <c r="DW14" s="127">
        <f t="shared" si="31"/>
        <v>0</v>
      </c>
      <c r="DX14" s="127">
        <f t="shared" si="31"/>
        <v>0</v>
      </c>
      <c r="DY14" s="127">
        <f t="shared" si="31"/>
        <v>0</v>
      </c>
      <c r="DZ14" s="127">
        <f t="shared" si="31"/>
        <v>0</v>
      </c>
      <c r="EA14" s="127">
        <f t="shared" ref="EA14:GC14" si="32">EA107</f>
        <v>0</v>
      </c>
      <c r="EB14" s="127">
        <f t="shared" si="32"/>
        <v>0</v>
      </c>
      <c r="EC14" s="127">
        <f t="shared" si="32"/>
        <v>0</v>
      </c>
      <c r="ED14" s="127">
        <f t="shared" si="32"/>
        <v>0</v>
      </c>
      <c r="EE14" s="127">
        <f t="shared" si="32"/>
        <v>0</v>
      </c>
      <c r="EF14" s="127">
        <f t="shared" si="32"/>
        <v>0</v>
      </c>
      <c r="EG14" s="127">
        <f t="shared" si="32"/>
        <v>0</v>
      </c>
      <c r="EH14" s="127">
        <f t="shared" si="32"/>
        <v>0</v>
      </c>
      <c r="EI14" s="127">
        <f t="shared" si="32"/>
        <v>0</v>
      </c>
      <c r="EJ14" s="127">
        <f t="shared" si="32"/>
        <v>0</v>
      </c>
      <c r="EK14" s="127">
        <f t="shared" si="32"/>
        <v>0</v>
      </c>
      <c r="EL14" s="127">
        <f t="shared" si="32"/>
        <v>0</v>
      </c>
      <c r="EM14" s="127">
        <f t="shared" si="32"/>
        <v>0</v>
      </c>
      <c r="EN14" s="127">
        <f t="shared" si="32"/>
        <v>0</v>
      </c>
      <c r="EO14" s="127">
        <f t="shared" si="32"/>
        <v>0</v>
      </c>
      <c r="EP14" s="127">
        <f t="shared" si="32"/>
        <v>0</v>
      </c>
      <c r="EQ14" s="127">
        <f t="shared" si="32"/>
        <v>0</v>
      </c>
      <c r="ER14" s="127">
        <f t="shared" si="32"/>
        <v>10000</v>
      </c>
      <c r="ES14" s="127">
        <f t="shared" si="32"/>
        <v>0</v>
      </c>
      <c r="ET14" s="127">
        <f t="shared" si="32"/>
        <v>0</v>
      </c>
      <c r="EU14" s="127">
        <f t="shared" si="32"/>
        <v>0</v>
      </c>
      <c r="EV14" s="127">
        <f t="shared" si="32"/>
        <v>0</v>
      </c>
      <c r="EW14" s="127">
        <f t="shared" si="32"/>
        <v>0</v>
      </c>
      <c r="EX14" s="127">
        <f t="shared" si="32"/>
        <v>0</v>
      </c>
      <c r="EY14" s="127">
        <f t="shared" si="32"/>
        <v>0</v>
      </c>
      <c r="EZ14" s="127">
        <f t="shared" si="32"/>
        <v>0</v>
      </c>
      <c r="FA14" s="127">
        <f t="shared" si="32"/>
        <v>0</v>
      </c>
      <c r="FB14" s="127">
        <f t="shared" si="32"/>
        <v>0</v>
      </c>
      <c r="FC14" s="127">
        <f t="shared" si="32"/>
        <v>0</v>
      </c>
      <c r="FD14" s="127">
        <f t="shared" si="32"/>
        <v>0</v>
      </c>
      <c r="FE14" s="127">
        <f t="shared" si="32"/>
        <v>0</v>
      </c>
      <c r="FF14" s="127">
        <f t="shared" si="32"/>
        <v>0</v>
      </c>
      <c r="FG14" s="127">
        <f t="shared" si="32"/>
        <v>0</v>
      </c>
      <c r="FH14" s="127">
        <f t="shared" si="32"/>
        <v>0</v>
      </c>
      <c r="FI14" s="127">
        <f t="shared" si="32"/>
        <v>0</v>
      </c>
      <c r="FJ14" s="127">
        <f t="shared" si="32"/>
        <v>0</v>
      </c>
      <c r="FK14" s="127">
        <f t="shared" si="32"/>
        <v>0</v>
      </c>
      <c r="FL14" s="127">
        <f t="shared" si="32"/>
        <v>0</v>
      </c>
      <c r="FM14" s="127">
        <f t="shared" si="32"/>
        <v>8689</v>
      </c>
      <c r="FN14" s="127">
        <f t="shared" si="32"/>
        <v>0</v>
      </c>
      <c r="FO14" s="127">
        <f t="shared" si="32"/>
        <v>0</v>
      </c>
      <c r="FP14" s="127">
        <f t="shared" si="32"/>
        <v>0</v>
      </c>
      <c r="FQ14" s="127">
        <f t="shared" si="32"/>
        <v>9623</v>
      </c>
      <c r="FR14" s="127">
        <f t="shared" si="32"/>
        <v>8991</v>
      </c>
      <c r="FS14" s="127">
        <f t="shared" si="32"/>
        <v>0</v>
      </c>
      <c r="FT14" s="127">
        <f t="shared" si="32"/>
        <v>0</v>
      </c>
      <c r="FU14" s="127">
        <f t="shared" si="32"/>
        <v>0</v>
      </c>
      <c r="FV14" s="127">
        <f t="shared" si="32"/>
        <v>341</v>
      </c>
      <c r="FW14" s="127">
        <f t="shared" si="32"/>
        <v>0</v>
      </c>
      <c r="FX14" s="127">
        <f t="shared" si="32"/>
        <v>0</v>
      </c>
      <c r="FY14" s="127">
        <f t="shared" si="32"/>
        <v>0</v>
      </c>
      <c r="FZ14" s="127">
        <f t="shared" si="32"/>
        <v>0</v>
      </c>
      <c r="GA14" s="128">
        <f t="shared" si="32"/>
        <v>324993</v>
      </c>
      <c r="GB14" s="127">
        <f t="shared" si="32"/>
        <v>0</v>
      </c>
      <c r="GC14" s="211">
        <f t="shared" si="32"/>
        <v>324993</v>
      </c>
    </row>
    <row r="15" spans="2:185" outlineLevel="1">
      <c r="B15" s="73" t="s">
        <v>106</v>
      </c>
      <c r="C15" s="75" t="str">
        <f t="shared" ref="C15:BN15" si="33">C108</f>
        <v>010434502040</v>
      </c>
      <c r="D15" s="75" t="str">
        <f t="shared" si="33"/>
        <v>Village of Green Island</v>
      </c>
      <c r="E15" s="75" t="str">
        <f t="shared" si="33"/>
        <v>Albany</v>
      </c>
      <c r="F15" s="75" t="str">
        <f t="shared" si="33"/>
        <v>05/31</v>
      </c>
      <c r="G15" s="76">
        <f t="shared" si="33"/>
        <v>2620</v>
      </c>
      <c r="H15" s="76">
        <f t="shared" si="33"/>
        <v>0</v>
      </c>
      <c r="I15" s="77">
        <f t="shared" si="33"/>
        <v>0.8</v>
      </c>
      <c r="J15" s="78">
        <f t="shared" si="33"/>
        <v>156917509</v>
      </c>
      <c r="K15" s="78">
        <f t="shared" si="33"/>
        <v>885000</v>
      </c>
      <c r="L15" s="78">
        <f t="shared" si="33"/>
        <v>1702672</v>
      </c>
      <c r="M15" s="78">
        <f t="shared" si="33"/>
        <v>0</v>
      </c>
      <c r="N15" s="78">
        <f t="shared" si="33"/>
        <v>0</v>
      </c>
      <c r="O15" s="78">
        <f t="shared" si="33"/>
        <v>0</v>
      </c>
      <c r="P15" s="78">
        <f t="shared" si="33"/>
        <v>391849</v>
      </c>
      <c r="Q15" s="78">
        <f t="shared" si="33"/>
        <v>7525</v>
      </c>
      <c r="R15" s="78">
        <f t="shared" si="33"/>
        <v>0</v>
      </c>
      <c r="S15" s="78">
        <f t="shared" si="33"/>
        <v>0</v>
      </c>
      <c r="T15" s="78">
        <f t="shared" si="33"/>
        <v>0</v>
      </c>
      <c r="U15" s="78">
        <f t="shared" si="33"/>
        <v>606525</v>
      </c>
      <c r="V15" s="78">
        <f t="shared" si="33"/>
        <v>0</v>
      </c>
      <c r="W15" s="78">
        <f t="shared" si="33"/>
        <v>0</v>
      </c>
      <c r="X15" s="78">
        <f t="shared" si="33"/>
        <v>42898</v>
      </c>
      <c r="Y15" s="78">
        <f t="shared" si="33"/>
        <v>0</v>
      </c>
      <c r="Z15" s="78">
        <f t="shared" si="33"/>
        <v>0</v>
      </c>
      <c r="AA15" s="78">
        <f t="shared" si="33"/>
        <v>0</v>
      </c>
      <c r="AB15" s="78">
        <f t="shared" si="33"/>
        <v>39726</v>
      </c>
      <c r="AC15" s="78">
        <f t="shared" si="33"/>
        <v>0</v>
      </c>
      <c r="AD15" s="78">
        <f t="shared" si="33"/>
        <v>23827</v>
      </c>
      <c r="AE15" s="78">
        <f t="shared" si="33"/>
        <v>0</v>
      </c>
      <c r="AF15" s="78">
        <f t="shared" si="33"/>
        <v>0</v>
      </c>
      <c r="AG15" s="78">
        <f t="shared" si="33"/>
        <v>0</v>
      </c>
      <c r="AH15" s="78">
        <f t="shared" si="33"/>
        <v>0</v>
      </c>
      <c r="AI15" s="78">
        <f t="shared" si="33"/>
        <v>0</v>
      </c>
      <c r="AJ15" s="78">
        <f t="shared" si="33"/>
        <v>5874</v>
      </c>
      <c r="AK15" s="78">
        <f t="shared" si="33"/>
        <v>8674</v>
      </c>
      <c r="AL15" s="78">
        <f t="shared" si="33"/>
        <v>585644</v>
      </c>
      <c r="AM15" s="78">
        <f t="shared" si="33"/>
        <v>459108</v>
      </c>
      <c r="AN15" s="78">
        <f t="shared" si="33"/>
        <v>0</v>
      </c>
      <c r="AO15" s="78">
        <f t="shared" si="33"/>
        <v>0</v>
      </c>
      <c r="AP15" s="78">
        <f t="shared" si="33"/>
        <v>0</v>
      </c>
      <c r="AQ15" s="78">
        <f t="shared" si="33"/>
        <v>0</v>
      </c>
      <c r="AR15" s="78">
        <f t="shared" si="33"/>
        <v>0</v>
      </c>
      <c r="AS15" s="78">
        <f t="shared" si="33"/>
        <v>0</v>
      </c>
      <c r="AT15" s="78">
        <f t="shared" si="33"/>
        <v>0</v>
      </c>
      <c r="AU15" s="78">
        <f t="shared" si="33"/>
        <v>0</v>
      </c>
      <c r="AV15" s="78">
        <f t="shared" si="33"/>
        <v>0</v>
      </c>
      <c r="AW15" s="78">
        <f t="shared" si="33"/>
        <v>0</v>
      </c>
      <c r="AX15" s="78">
        <f t="shared" si="33"/>
        <v>0</v>
      </c>
      <c r="AY15" s="78">
        <f t="shared" si="33"/>
        <v>0</v>
      </c>
      <c r="AZ15" s="78">
        <f t="shared" si="33"/>
        <v>414760</v>
      </c>
      <c r="BA15" s="78">
        <f t="shared" si="33"/>
        <v>5028</v>
      </c>
      <c r="BB15" s="78">
        <f t="shared" si="33"/>
        <v>0</v>
      </c>
      <c r="BC15" s="78">
        <f t="shared" si="33"/>
        <v>169949</v>
      </c>
      <c r="BD15" s="78">
        <f t="shared" si="33"/>
        <v>3815</v>
      </c>
      <c r="BE15" s="78">
        <f t="shared" si="33"/>
        <v>0</v>
      </c>
      <c r="BF15" s="78">
        <f t="shared" si="33"/>
        <v>823</v>
      </c>
      <c r="BG15" s="78">
        <f t="shared" si="33"/>
        <v>0</v>
      </c>
      <c r="BH15" s="78">
        <f t="shared" si="33"/>
        <v>0</v>
      </c>
      <c r="BI15" s="78">
        <f t="shared" si="33"/>
        <v>0</v>
      </c>
      <c r="BJ15" s="78">
        <f t="shared" si="33"/>
        <v>0</v>
      </c>
      <c r="BK15" s="78">
        <f t="shared" si="33"/>
        <v>95713</v>
      </c>
      <c r="BL15" s="80">
        <f t="shared" si="33"/>
        <v>4564410</v>
      </c>
      <c r="BM15" s="78">
        <f t="shared" si="33"/>
        <v>40506</v>
      </c>
      <c r="BN15" s="78">
        <f t="shared" si="33"/>
        <v>7101</v>
      </c>
      <c r="BO15" s="78">
        <f t="shared" ref="BO15:DZ15" si="34">BO108</f>
        <v>0</v>
      </c>
      <c r="BP15" s="78">
        <f t="shared" si="34"/>
        <v>0</v>
      </c>
      <c r="BQ15" s="78">
        <f t="shared" si="34"/>
        <v>0</v>
      </c>
      <c r="BR15" s="78">
        <f t="shared" si="34"/>
        <v>0</v>
      </c>
      <c r="BS15" s="78">
        <f t="shared" si="34"/>
        <v>57338</v>
      </c>
      <c r="BT15" s="78">
        <f t="shared" si="34"/>
        <v>0</v>
      </c>
      <c r="BU15" s="78">
        <f t="shared" si="34"/>
        <v>0</v>
      </c>
      <c r="BV15" s="78">
        <f t="shared" si="34"/>
        <v>418</v>
      </c>
      <c r="BW15" s="78">
        <f t="shared" si="34"/>
        <v>0</v>
      </c>
      <c r="BX15" s="78">
        <f t="shared" si="34"/>
        <v>0</v>
      </c>
      <c r="BY15" s="78">
        <f t="shared" si="34"/>
        <v>0</v>
      </c>
      <c r="BZ15" s="78">
        <f t="shared" si="34"/>
        <v>24452</v>
      </c>
      <c r="CA15" s="78">
        <f t="shared" si="34"/>
        <v>0</v>
      </c>
      <c r="CB15" s="78">
        <f t="shared" si="34"/>
        <v>64165</v>
      </c>
      <c r="CC15" s="78">
        <f t="shared" si="34"/>
        <v>0</v>
      </c>
      <c r="CD15" s="78">
        <f t="shared" si="34"/>
        <v>0</v>
      </c>
      <c r="CE15" s="78">
        <f t="shared" si="34"/>
        <v>217235</v>
      </c>
      <c r="CF15" s="78">
        <f t="shared" si="34"/>
        <v>0</v>
      </c>
      <c r="CG15" s="78">
        <f t="shared" si="34"/>
        <v>0</v>
      </c>
      <c r="CH15" s="78">
        <f t="shared" si="34"/>
        <v>0</v>
      </c>
      <c r="CI15" s="78">
        <f t="shared" si="34"/>
        <v>0</v>
      </c>
      <c r="CJ15" s="78">
        <f t="shared" si="34"/>
        <v>0</v>
      </c>
      <c r="CK15" s="78">
        <f t="shared" si="34"/>
        <v>0</v>
      </c>
      <c r="CL15" s="78">
        <f t="shared" si="34"/>
        <v>100000</v>
      </c>
      <c r="CM15" s="80">
        <f t="shared" si="34"/>
        <v>5075625</v>
      </c>
      <c r="CN15" s="78">
        <f t="shared" si="34"/>
        <v>0</v>
      </c>
      <c r="CO15" s="78">
        <f t="shared" si="34"/>
        <v>0</v>
      </c>
      <c r="CP15" s="78">
        <f t="shared" si="34"/>
        <v>0</v>
      </c>
      <c r="CQ15" s="78">
        <f t="shared" si="34"/>
        <v>0</v>
      </c>
      <c r="CR15" s="78">
        <f t="shared" si="34"/>
        <v>0</v>
      </c>
      <c r="CS15" s="80">
        <f t="shared" si="34"/>
        <v>5075625</v>
      </c>
      <c r="CT15" s="78">
        <f t="shared" si="34"/>
        <v>341871</v>
      </c>
      <c r="CU15" s="78">
        <f t="shared" si="34"/>
        <v>207168</v>
      </c>
      <c r="CV15" s="78">
        <f t="shared" si="34"/>
        <v>0</v>
      </c>
      <c r="CW15" s="78">
        <f t="shared" si="34"/>
        <v>0</v>
      </c>
      <c r="CX15" s="78">
        <f t="shared" si="34"/>
        <v>8311</v>
      </c>
      <c r="CY15" s="78">
        <f t="shared" si="34"/>
        <v>0</v>
      </c>
      <c r="CZ15" s="78">
        <f t="shared" si="34"/>
        <v>0</v>
      </c>
      <c r="DA15" s="78">
        <f t="shared" si="34"/>
        <v>0</v>
      </c>
      <c r="DB15" s="78">
        <f t="shared" si="34"/>
        <v>0</v>
      </c>
      <c r="DC15" s="78">
        <f t="shared" si="34"/>
        <v>0</v>
      </c>
      <c r="DD15" s="78">
        <f t="shared" si="34"/>
        <v>0</v>
      </c>
      <c r="DE15" s="78">
        <f t="shared" si="34"/>
        <v>0</v>
      </c>
      <c r="DF15" s="78">
        <f t="shared" si="34"/>
        <v>0</v>
      </c>
      <c r="DG15" s="78">
        <f t="shared" si="34"/>
        <v>0</v>
      </c>
      <c r="DH15" s="78">
        <f t="shared" si="34"/>
        <v>614849</v>
      </c>
      <c r="DI15" s="78">
        <f t="shared" si="34"/>
        <v>477748</v>
      </c>
      <c r="DJ15" s="78">
        <f t="shared" si="34"/>
        <v>0</v>
      </c>
      <c r="DK15" s="78">
        <f t="shared" si="34"/>
        <v>0</v>
      </c>
      <c r="DL15" s="78">
        <f t="shared" si="34"/>
        <v>0</v>
      </c>
      <c r="DM15" s="78">
        <f t="shared" si="34"/>
        <v>0</v>
      </c>
      <c r="DN15" s="78">
        <f t="shared" si="34"/>
        <v>28201</v>
      </c>
      <c r="DO15" s="78">
        <f t="shared" si="34"/>
        <v>0</v>
      </c>
      <c r="DP15" s="78">
        <f t="shared" si="34"/>
        <v>0</v>
      </c>
      <c r="DQ15" s="78">
        <f t="shared" si="34"/>
        <v>0</v>
      </c>
      <c r="DR15" s="78">
        <f t="shared" si="34"/>
        <v>0</v>
      </c>
      <c r="DS15" s="78">
        <f t="shared" si="34"/>
        <v>0</v>
      </c>
      <c r="DT15" s="78">
        <f t="shared" si="34"/>
        <v>0</v>
      </c>
      <c r="DU15" s="78">
        <f t="shared" si="34"/>
        <v>163010</v>
      </c>
      <c r="DV15" s="78">
        <f t="shared" si="34"/>
        <v>0</v>
      </c>
      <c r="DW15" s="78">
        <f t="shared" si="34"/>
        <v>0</v>
      </c>
      <c r="DX15" s="78">
        <f t="shared" si="34"/>
        <v>0</v>
      </c>
      <c r="DY15" s="78">
        <f t="shared" si="34"/>
        <v>0</v>
      </c>
      <c r="DZ15" s="78">
        <f t="shared" si="34"/>
        <v>0</v>
      </c>
      <c r="EA15" s="78">
        <f t="shared" ref="EA15:GC15" si="35">EA108</f>
        <v>0</v>
      </c>
      <c r="EB15" s="78">
        <f t="shared" si="35"/>
        <v>116130</v>
      </c>
      <c r="EC15" s="78">
        <f t="shared" si="35"/>
        <v>0</v>
      </c>
      <c r="ED15" s="78">
        <f t="shared" si="35"/>
        <v>0</v>
      </c>
      <c r="EE15" s="78">
        <f t="shared" si="35"/>
        <v>0</v>
      </c>
      <c r="EF15" s="78">
        <f t="shared" si="35"/>
        <v>0</v>
      </c>
      <c r="EG15" s="78">
        <f t="shared" si="35"/>
        <v>0</v>
      </c>
      <c r="EH15" s="78">
        <f t="shared" si="35"/>
        <v>354625</v>
      </c>
      <c r="EI15" s="78">
        <f t="shared" si="35"/>
        <v>0</v>
      </c>
      <c r="EJ15" s="78">
        <f t="shared" si="35"/>
        <v>0</v>
      </c>
      <c r="EK15" s="78">
        <f t="shared" si="35"/>
        <v>0</v>
      </c>
      <c r="EL15" s="78">
        <f t="shared" si="35"/>
        <v>0</v>
      </c>
      <c r="EM15" s="78">
        <f t="shared" si="35"/>
        <v>0</v>
      </c>
      <c r="EN15" s="78">
        <f t="shared" si="35"/>
        <v>0</v>
      </c>
      <c r="EO15" s="78">
        <f t="shared" si="35"/>
        <v>0</v>
      </c>
      <c r="EP15" s="78">
        <f t="shared" si="35"/>
        <v>0</v>
      </c>
      <c r="EQ15" s="78">
        <f t="shared" si="35"/>
        <v>0</v>
      </c>
      <c r="ER15" s="78">
        <f t="shared" si="35"/>
        <v>132934</v>
      </c>
      <c r="ES15" s="78">
        <f t="shared" si="35"/>
        <v>0</v>
      </c>
      <c r="ET15" s="78">
        <f t="shared" si="35"/>
        <v>0</v>
      </c>
      <c r="EU15" s="78">
        <f t="shared" si="35"/>
        <v>0</v>
      </c>
      <c r="EV15" s="78">
        <f t="shared" si="35"/>
        <v>897</v>
      </c>
      <c r="EW15" s="78">
        <f t="shared" si="35"/>
        <v>0</v>
      </c>
      <c r="EX15" s="78">
        <f t="shared" si="35"/>
        <v>0</v>
      </c>
      <c r="EY15" s="78">
        <f t="shared" si="35"/>
        <v>0</v>
      </c>
      <c r="EZ15" s="78">
        <f t="shared" si="35"/>
        <v>0</v>
      </c>
      <c r="FA15" s="78">
        <f t="shared" si="35"/>
        <v>0</v>
      </c>
      <c r="FB15" s="78">
        <f t="shared" si="35"/>
        <v>0</v>
      </c>
      <c r="FC15" s="78">
        <f t="shared" si="35"/>
        <v>333394</v>
      </c>
      <c r="FD15" s="78">
        <f t="shared" si="35"/>
        <v>0</v>
      </c>
      <c r="FE15" s="78">
        <f t="shared" si="35"/>
        <v>0</v>
      </c>
      <c r="FF15" s="78">
        <f t="shared" si="35"/>
        <v>0</v>
      </c>
      <c r="FG15" s="78">
        <f t="shared" si="35"/>
        <v>682813</v>
      </c>
      <c r="FH15" s="78">
        <f t="shared" si="35"/>
        <v>0</v>
      </c>
      <c r="FI15" s="78">
        <f t="shared" si="35"/>
        <v>121719</v>
      </c>
      <c r="FJ15" s="78">
        <f t="shared" si="35"/>
        <v>0</v>
      </c>
      <c r="FK15" s="78">
        <f t="shared" si="35"/>
        <v>0</v>
      </c>
      <c r="FL15" s="78">
        <f t="shared" si="35"/>
        <v>0</v>
      </c>
      <c r="FM15" s="78">
        <f t="shared" si="35"/>
        <v>82645</v>
      </c>
      <c r="FN15" s="78">
        <f t="shared" si="35"/>
        <v>87066</v>
      </c>
      <c r="FO15" s="78">
        <f t="shared" si="35"/>
        <v>0</v>
      </c>
      <c r="FP15" s="78">
        <f t="shared" si="35"/>
        <v>0</v>
      </c>
      <c r="FQ15" s="78">
        <f t="shared" si="35"/>
        <v>131031</v>
      </c>
      <c r="FR15" s="78">
        <f t="shared" si="35"/>
        <v>305896</v>
      </c>
      <c r="FS15" s="78">
        <f t="shared" si="35"/>
        <v>0</v>
      </c>
      <c r="FT15" s="78">
        <f t="shared" si="35"/>
        <v>0</v>
      </c>
      <c r="FU15" s="78">
        <f t="shared" si="35"/>
        <v>43409</v>
      </c>
      <c r="FV15" s="78">
        <f t="shared" si="35"/>
        <v>15028</v>
      </c>
      <c r="FW15" s="78">
        <f t="shared" si="35"/>
        <v>0</v>
      </c>
      <c r="FX15" s="78">
        <f t="shared" si="35"/>
        <v>9790</v>
      </c>
      <c r="FY15" s="78">
        <f t="shared" si="35"/>
        <v>385000</v>
      </c>
      <c r="FZ15" s="78">
        <f t="shared" si="35"/>
        <v>34917</v>
      </c>
      <c r="GA15" s="80">
        <f t="shared" si="35"/>
        <v>4678452</v>
      </c>
      <c r="GB15" s="78">
        <f t="shared" si="35"/>
        <v>0</v>
      </c>
      <c r="GC15" s="212">
        <f t="shared" si="35"/>
        <v>4678452</v>
      </c>
    </row>
    <row r="16" spans="2:185" outlineLevel="1">
      <c r="B16" s="83" t="s">
        <v>428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213"/>
    </row>
    <row r="17" spans="2:185" outlineLevel="1">
      <c r="B17" s="73" t="s">
        <v>23</v>
      </c>
      <c r="C17" s="124" t="str">
        <f>C110</f>
        <v>010335500000</v>
      </c>
      <c r="D17" s="124" t="str">
        <f t="shared" ref="D17:BO17" si="36">D110</f>
        <v>Town of Guilderland</v>
      </c>
      <c r="E17" s="124" t="str">
        <f t="shared" si="36"/>
        <v>Albany</v>
      </c>
      <c r="F17" s="124" t="str">
        <f t="shared" si="36"/>
        <v>12/31</v>
      </c>
      <c r="G17" s="125">
        <f t="shared" si="36"/>
        <v>35303</v>
      </c>
      <c r="H17" s="126">
        <f t="shared" si="36"/>
        <v>0</v>
      </c>
      <c r="I17" s="126">
        <f t="shared" si="36"/>
        <v>57.9</v>
      </c>
      <c r="J17" s="127">
        <f t="shared" si="36"/>
        <v>3752152566</v>
      </c>
      <c r="K17" s="127">
        <f t="shared" si="36"/>
        <v>27917000</v>
      </c>
      <c r="L17" s="127">
        <f t="shared" si="36"/>
        <v>8268629</v>
      </c>
      <c r="M17" s="127">
        <f t="shared" si="36"/>
        <v>0</v>
      </c>
      <c r="N17" s="127">
        <f t="shared" si="36"/>
        <v>0</v>
      </c>
      <c r="O17" s="127">
        <f t="shared" si="36"/>
        <v>0</v>
      </c>
      <c r="P17" s="127">
        <f t="shared" si="36"/>
        <v>17582</v>
      </c>
      <c r="Q17" s="127">
        <f t="shared" si="36"/>
        <v>78098</v>
      </c>
      <c r="R17" s="127">
        <f t="shared" si="36"/>
        <v>0</v>
      </c>
      <c r="S17" s="127">
        <f t="shared" si="36"/>
        <v>0</v>
      </c>
      <c r="T17" s="127">
        <f t="shared" si="36"/>
        <v>0</v>
      </c>
      <c r="U17" s="127">
        <f t="shared" si="36"/>
        <v>9747640</v>
      </c>
      <c r="V17" s="127">
        <f t="shared" si="36"/>
        <v>0</v>
      </c>
      <c r="W17" s="127">
        <f t="shared" si="36"/>
        <v>0</v>
      </c>
      <c r="X17" s="127">
        <f t="shared" si="36"/>
        <v>519166</v>
      </c>
      <c r="Y17" s="127">
        <f t="shared" si="36"/>
        <v>0</v>
      </c>
      <c r="Z17" s="127">
        <f t="shared" si="36"/>
        <v>0</v>
      </c>
      <c r="AA17" s="127">
        <f t="shared" si="36"/>
        <v>0</v>
      </c>
      <c r="AB17" s="127">
        <f t="shared" si="36"/>
        <v>23266</v>
      </c>
      <c r="AC17" s="127">
        <f t="shared" si="36"/>
        <v>0</v>
      </c>
      <c r="AD17" s="127">
        <f t="shared" si="36"/>
        <v>380546</v>
      </c>
      <c r="AE17" s="127">
        <f t="shared" si="36"/>
        <v>13221</v>
      </c>
      <c r="AF17" s="127">
        <f t="shared" si="36"/>
        <v>0</v>
      </c>
      <c r="AG17" s="127">
        <f t="shared" si="36"/>
        <v>0</v>
      </c>
      <c r="AH17" s="127">
        <f t="shared" si="36"/>
        <v>0</v>
      </c>
      <c r="AI17" s="127">
        <f t="shared" si="36"/>
        <v>0</v>
      </c>
      <c r="AJ17" s="127">
        <f t="shared" si="36"/>
        <v>1358645</v>
      </c>
      <c r="AK17" s="127">
        <f t="shared" si="36"/>
        <v>23055</v>
      </c>
      <c r="AL17" s="127">
        <f t="shared" si="36"/>
        <v>2085424</v>
      </c>
      <c r="AM17" s="127">
        <f t="shared" si="36"/>
        <v>3356404</v>
      </c>
      <c r="AN17" s="127">
        <f t="shared" si="36"/>
        <v>0</v>
      </c>
      <c r="AO17" s="127">
        <f t="shared" si="36"/>
        <v>49763</v>
      </c>
      <c r="AP17" s="127">
        <f t="shared" si="36"/>
        <v>0</v>
      </c>
      <c r="AQ17" s="127">
        <f t="shared" si="36"/>
        <v>51000</v>
      </c>
      <c r="AR17" s="127">
        <f t="shared" si="36"/>
        <v>0</v>
      </c>
      <c r="AS17" s="127">
        <f t="shared" si="36"/>
        <v>0</v>
      </c>
      <c r="AT17" s="127">
        <f t="shared" si="36"/>
        <v>0</v>
      </c>
      <c r="AU17" s="127">
        <f t="shared" si="36"/>
        <v>0</v>
      </c>
      <c r="AV17" s="127">
        <f t="shared" si="36"/>
        <v>0</v>
      </c>
      <c r="AW17" s="127">
        <f t="shared" si="36"/>
        <v>0</v>
      </c>
      <c r="AX17" s="127">
        <f t="shared" si="36"/>
        <v>0</v>
      </c>
      <c r="AY17" s="127">
        <f t="shared" si="36"/>
        <v>0</v>
      </c>
      <c r="AZ17" s="127">
        <f t="shared" si="36"/>
        <v>64107</v>
      </c>
      <c r="BA17" s="127">
        <f t="shared" si="36"/>
        <v>206378</v>
      </c>
      <c r="BB17" s="127">
        <f t="shared" si="36"/>
        <v>4974</v>
      </c>
      <c r="BC17" s="127">
        <f t="shared" si="36"/>
        <v>254153</v>
      </c>
      <c r="BD17" s="127">
        <f t="shared" si="36"/>
        <v>589547</v>
      </c>
      <c r="BE17" s="127">
        <f t="shared" si="36"/>
        <v>0</v>
      </c>
      <c r="BF17" s="127">
        <f t="shared" si="36"/>
        <v>131876</v>
      </c>
      <c r="BG17" s="127">
        <f t="shared" si="36"/>
        <v>0</v>
      </c>
      <c r="BH17" s="127">
        <f t="shared" si="36"/>
        <v>0</v>
      </c>
      <c r="BI17" s="127">
        <f t="shared" si="36"/>
        <v>0</v>
      </c>
      <c r="BJ17" s="127">
        <f t="shared" si="36"/>
        <v>0</v>
      </c>
      <c r="BK17" s="127">
        <f t="shared" si="36"/>
        <v>229211</v>
      </c>
      <c r="BL17" s="128">
        <f t="shared" si="36"/>
        <v>27452685</v>
      </c>
      <c r="BM17" s="127">
        <f t="shared" si="36"/>
        <v>138161</v>
      </c>
      <c r="BN17" s="127">
        <f t="shared" si="36"/>
        <v>744125</v>
      </c>
      <c r="BO17" s="127">
        <f t="shared" si="36"/>
        <v>0</v>
      </c>
      <c r="BP17" s="127">
        <f t="shared" ref="BP17:EA17" si="37">BP110</f>
        <v>0</v>
      </c>
      <c r="BQ17" s="127">
        <f t="shared" si="37"/>
        <v>72874</v>
      </c>
      <c r="BR17" s="127">
        <f t="shared" si="37"/>
        <v>0</v>
      </c>
      <c r="BS17" s="127">
        <f t="shared" si="37"/>
        <v>574721</v>
      </c>
      <c r="BT17" s="127">
        <f t="shared" si="37"/>
        <v>0</v>
      </c>
      <c r="BU17" s="127">
        <f t="shared" si="37"/>
        <v>0</v>
      </c>
      <c r="BV17" s="127">
        <f t="shared" si="37"/>
        <v>69627</v>
      </c>
      <c r="BW17" s="127">
        <f t="shared" si="37"/>
        <v>0</v>
      </c>
      <c r="BX17" s="127">
        <f t="shared" si="37"/>
        <v>0</v>
      </c>
      <c r="BY17" s="127">
        <f t="shared" si="37"/>
        <v>0</v>
      </c>
      <c r="BZ17" s="127">
        <f t="shared" si="37"/>
        <v>25203</v>
      </c>
      <c r="CA17" s="127">
        <f t="shared" si="37"/>
        <v>0</v>
      </c>
      <c r="CB17" s="127">
        <f t="shared" si="37"/>
        <v>0</v>
      </c>
      <c r="CC17" s="127">
        <f t="shared" si="37"/>
        <v>0</v>
      </c>
      <c r="CD17" s="127">
        <f t="shared" si="37"/>
        <v>0</v>
      </c>
      <c r="CE17" s="127">
        <f t="shared" si="37"/>
        <v>586027</v>
      </c>
      <c r="CF17" s="127">
        <f t="shared" si="37"/>
        <v>0</v>
      </c>
      <c r="CG17" s="127">
        <f t="shared" si="37"/>
        <v>0</v>
      </c>
      <c r="CH17" s="127">
        <f t="shared" si="37"/>
        <v>0</v>
      </c>
      <c r="CI17" s="127">
        <f t="shared" si="37"/>
        <v>0</v>
      </c>
      <c r="CJ17" s="127">
        <f t="shared" si="37"/>
        <v>0</v>
      </c>
      <c r="CK17" s="127">
        <f t="shared" si="37"/>
        <v>0</v>
      </c>
      <c r="CL17" s="127">
        <f t="shared" si="37"/>
        <v>0</v>
      </c>
      <c r="CM17" s="128">
        <f t="shared" si="37"/>
        <v>29663422</v>
      </c>
      <c r="CN17" s="127">
        <f t="shared" si="37"/>
        <v>0</v>
      </c>
      <c r="CO17" s="127">
        <f t="shared" si="37"/>
        <v>0</v>
      </c>
      <c r="CP17" s="127">
        <f t="shared" si="37"/>
        <v>0</v>
      </c>
      <c r="CQ17" s="127">
        <f t="shared" si="37"/>
        <v>1233638</v>
      </c>
      <c r="CR17" s="127">
        <f t="shared" si="37"/>
        <v>0</v>
      </c>
      <c r="CS17" s="128">
        <f t="shared" si="37"/>
        <v>30897060</v>
      </c>
      <c r="CT17" s="127">
        <f t="shared" si="37"/>
        <v>967974</v>
      </c>
      <c r="CU17" s="127">
        <f t="shared" si="37"/>
        <v>1337472</v>
      </c>
      <c r="CV17" s="127">
        <f t="shared" si="37"/>
        <v>0</v>
      </c>
      <c r="CW17" s="127">
        <f t="shared" si="37"/>
        <v>0</v>
      </c>
      <c r="CX17" s="127">
        <f t="shared" si="37"/>
        <v>287027</v>
      </c>
      <c r="CY17" s="127">
        <f t="shared" si="37"/>
        <v>0</v>
      </c>
      <c r="CZ17" s="127">
        <f t="shared" si="37"/>
        <v>0</v>
      </c>
      <c r="DA17" s="127">
        <f t="shared" si="37"/>
        <v>0</v>
      </c>
      <c r="DB17" s="127">
        <f t="shared" si="37"/>
        <v>0</v>
      </c>
      <c r="DC17" s="127">
        <f t="shared" si="37"/>
        <v>0</v>
      </c>
      <c r="DD17" s="127">
        <f t="shared" si="37"/>
        <v>0</v>
      </c>
      <c r="DE17" s="127">
        <f t="shared" si="37"/>
        <v>0</v>
      </c>
      <c r="DF17" s="127">
        <f t="shared" si="37"/>
        <v>0</v>
      </c>
      <c r="DG17" s="127">
        <f t="shared" si="37"/>
        <v>567447</v>
      </c>
      <c r="DH17" s="127">
        <f t="shared" si="37"/>
        <v>4732341</v>
      </c>
      <c r="DI17" s="127">
        <f t="shared" si="37"/>
        <v>233632</v>
      </c>
      <c r="DJ17" s="127">
        <f t="shared" si="37"/>
        <v>437588</v>
      </c>
      <c r="DK17" s="127">
        <f t="shared" si="37"/>
        <v>0</v>
      </c>
      <c r="DL17" s="127">
        <f t="shared" si="37"/>
        <v>0</v>
      </c>
      <c r="DM17" s="127">
        <f t="shared" si="37"/>
        <v>0</v>
      </c>
      <c r="DN17" s="127">
        <f t="shared" si="37"/>
        <v>376525</v>
      </c>
      <c r="DO17" s="127">
        <f t="shared" si="37"/>
        <v>342933</v>
      </c>
      <c r="DP17" s="127">
        <f t="shared" si="37"/>
        <v>0</v>
      </c>
      <c r="DQ17" s="127">
        <f t="shared" si="37"/>
        <v>0</v>
      </c>
      <c r="DR17" s="127">
        <f t="shared" si="37"/>
        <v>0</v>
      </c>
      <c r="DS17" s="127">
        <f t="shared" si="37"/>
        <v>0</v>
      </c>
      <c r="DT17" s="127">
        <f t="shared" si="37"/>
        <v>0</v>
      </c>
      <c r="DU17" s="127">
        <f t="shared" si="37"/>
        <v>5428195</v>
      </c>
      <c r="DV17" s="127">
        <f t="shared" si="37"/>
        <v>0</v>
      </c>
      <c r="DW17" s="127">
        <f t="shared" si="37"/>
        <v>0</v>
      </c>
      <c r="DX17" s="127">
        <f t="shared" si="37"/>
        <v>0</v>
      </c>
      <c r="DY17" s="127">
        <f t="shared" si="37"/>
        <v>0</v>
      </c>
      <c r="DZ17" s="127">
        <f t="shared" si="37"/>
        <v>0</v>
      </c>
      <c r="EA17" s="127">
        <f t="shared" si="37"/>
        <v>434545</v>
      </c>
      <c r="EB17" s="127">
        <f t="shared" ref="EB17:GC17" si="38">EB110</f>
        <v>104673</v>
      </c>
      <c r="EC17" s="127">
        <f t="shared" si="38"/>
        <v>0</v>
      </c>
      <c r="ED17" s="127">
        <f t="shared" si="38"/>
        <v>0</v>
      </c>
      <c r="EE17" s="127">
        <f t="shared" si="38"/>
        <v>0</v>
      </c>
      <c r="EF17" s="127">
        <f t="shared" si="38"/>
        <v>0</v>
      </c>
      <c r="EG17" s="127">
        <f t="shared" si="38"/>
        <v>0</v>
      </c>
      <c r="EH17" s="127">
        <f t="shared" si="38"/>
        <v>0</v>
      </c>
      <c r="EI17" s="127">
        <f t="shared" si="38"/>
        <v>0</v>
      </c>
      <c r="EJ17" s="127">
        <f t="shared" si="38"/>
        <v>0</v>
      </c>
      <c r="EK17" s="127">
        <f t="shared" si="38"/>
        <v>0</v>
      </c>
      <c r="EL17" s="127">
        <f t="shared" si="38"/>
        <v>38627</v>
      </c>
      <c r="EM17" s="127">
        <f t="shared" si="38"/>
        <v>0</v>
      </c>
      <c r="EN17" s="127">
        <f t="shared" si="38"/>
        <v>640315</v>
      </c>
      <c r="EO17" s="127">
        <f t="shared" si="38"/>
        <v>8550</v>
      </c>
      <c r="EP17" s="127">
        <f t="shared" si="38"/>
        <v>0</v>
      </c>
      <c r="EQ17" s="127">
        <f t="shared" si="38"/>
        <v>0</v>
      </c>
      <c r="ER17" s="127">
        <f t="shared" si="38"/>
        <v>1557260</v>
      </c>
      <c r="ES17" s="127">
        <f t="shared" si="38"/>
        <v>0</v>
      </c>
      <c r="ET17" s="127">
        <f t="shared" si="38"/>
        <v>0</v>
      </c>
      <c r="EU17" s="127">
        <f t="shared" si="38"/>
        <v>50000</v>
      </c>
      <c r="EV17" s="127">
        <f t="shared" si="38"/>
        <v>61324</v>
      </c>
      <c r="EW17" s="127">
        <f t="shared" si="38"/>
        <v>0</v>
      </c>
      <c r="EX17" s="127">
        <f t="shared" si="38"/>
        <v>1670</v>
      </c>
      <c r="EY17" s="127">
        <f t="shared" si="38"/>
        <v>219726</v>
      </c>
      <c r="EZ17" s="127">
        <f t="shared" si="38"/>
        <v>63451</v>
      </c>
      <c r="FA17" s="127">
        <f t="shared" si="38"/>
        <v>0</v>
      </c>
      <c r="FB17" s="127">
        <f t="shared" si="38"/>
        <v>0</v>
      </c>
      <c r="FC17" s="127">
        <f t="shared" si="38"/>
        <v>2633803</v>
      </c>
      <c r="FD17" s="127">
        <f t="shared" si="38"/>
        <v>0</v>
      </c>
      <c r="FE17" s="127">
        <f t="shared" si="38"/>
        <v>0</v>
      </c>
      <c r="FF17" s="127">
        <f t="shared" si="38"/>
        <v>0</v>
      </c>
      <c r="FG17" s="127">
        <f t="shared" si="38"/>
        <v>2258563</v>
      </c>
      <c r="FH17" s="127">
        <f t="shared" si="38"/>
        <v>0</v>
      </c>
      <c r="FI17" s="127">
        <f t="shared" si="38"/>
        <v>877423</v>
      </c>
      <c r="FJ17" s="127">
        <f t="shared" si="38"/>
        <v>0</v>
      </c>
      <c r="FK17" s="127">
        <f t="shared" si="38"/>
        <v>151657</v>
      </c>
      <c r="FL17" s="127">
        <f t="shared" si="38"/>
        <v>0</v>
      </c>
      <c r="FM17" s="127">
        <f t="shared" si="38"/>
        <v>614984</v>
      </c>
      <c r="FN17" s="127">
        <f t="shared" si="38"/>
        <v>471056</v>
      </c>
      <c r="FO17" s="127">
        <f t="shared" si="38"/>
        <v>0</v>
      </c>
      <c r="FP17" s="127">
        <f t="shared" si="38"/>
        <v>0</v>
      </c>
      <c r="FQ17" s="127">
        <f t="shared" si="38"/>
        <v>941310</v>
      </c>
      <c r="FR17" s="127">
        <f t="shared" si="38"/>
        <v>1766862</v>
      </c>
      <c r="FS17" s="127">
        <f t="shared" si="38"/>
        <v>1704</v>
      </c>
      <c r="FT17" s="127">
        <f t="shared" si="38"/>
        <v>0</v>
      </c>
      <c r="FU17" s="127">
        <f t="shared" si="38"/>
        <v>255501</v>
      </c>
      <c r="FV17" s="127">
        <f t="shared" si="38"/>
        <v>10618</v>
      </c>
      <c r="FW17" s="127">
        <f t="shared" si="38"/>
        <v>0</v>
      </c>
      <c r="FX17" s="127">
        <f t="shared" si="38"/>
        <v>1000</v>
      </c>
      <c r="FY17" s="127">
        <f t="shared" si="38"/>
        <v>1923000</v>
      </c>
      <c r="FZ17" s="127">
        <f t="shared" si="38"/>
        <v>1160298</v>
      </c>
      <c r="GA17" s="128">
        <f t="shared" si="38"/>
        <v>30959053</v>
      </c>
      <c r="GB17" s="127">
        <f t="shared" si="38"/>
        <v>1233638</v>
      </c>
      <c r="GC17" s="211">
        <f t="shared" si="38"/>
        <v>32192690</v>
      </c>
    </row>
    <row r="18" spans="2:185" outlineLevel="1">
      <c r="B18" s="74" t="s">
        <v>24</v>
      </c>
      <c r="C18" s="75" t="str">
        <f t="shared" ref="C18:BN18" si="39">C111</f>
        <v>010435500120</v>
      </c>
      <c r="D18" s="75" t="str">
        <f t="shared" si="39"/>
        <v>Village of Altamont</v>
      </c>
      <c r="E18" s="75" t="str">
        <f t="shared" si="39"/>
        <v>Albany</v>
      </c>
      <c r="F18" s="75" t="str">
        <f t="shared" si="39"/>
        <v>05/31</v>
      </c>
      <c r="G18" s="76">
        <f t="shared" si="39"/>
        <v>1720</v>
      </c>
      <c r="H18" s="76">
        <f t="shared" si="39"/>
        <v>0</v>
      </c>
      <c r="I18" s="77">
        <f t="shared" si="39"/>
        <v>1.2</v>
      </c>
      <c r="J18" s="78">
        <f t="shared" si="39"/>
        <v>126640029</v>
      </c>
      <c r="K18" s="78">
        <f t="shared" si="39"/>
        <v>1260000</v>
      </c>
      <c r="L18" s="78">
        <f t="shared" si="39"/>
        <v>272101</v>
      </c>
      <c r="M18" s="78">
        <f t="shared" si="39"/>
        <v>0</v>
      </c>
      <c r="N18" s="78">
        <f t="shared" si="39"/>
        <v>0</v>
      </c>
      <c r="O18" s="78">
        <f t="shared" si="39"/>
        <v>0</v>
      </c>
      <c r="P18" s="78">
        <f t="shared" si="39"/>
        <v>0</v>
      </c>
      <c r="Q18" s="78">
        <f t="shared" si="39"/>
        <v>3135</v>
      </c>
      <c r="R18" s="78">
        <f t="shared" si="39"/>
        <v>0</v>
      </c>
      <c r="S18" s="78">
        <f t="shared" si="39"/>
        <v>0</v>
      </c>
      <c r="T18" s="78">
        <f t="shared" si="39"/>
        <v>0</v>
      </c>
      <c r="U18" s="78">
        <f t="shared" si="39"/>
        <v>513972</v>
      </c>
      <c r="V18" s="78">
        <f t="shared" si="39"/>
        <v>19483</v>
      </c>
      <c r="W18" s="78">
        <f t="shared" si="39"/>
        <v>0</v>
      </c>
      <c r="X18" s="78">
        <f t="shared" si="39"/>
        <v>32127</v>
      </c>
      <c r="Y18" s="78">
        <f t="shared" si="39"/>
        <v>0</v>
      </c>
      <c r="Z18" s="78">
        <f t="shared" si="39"/>
        <v>0</v>
      </c>
      <c r="AA18" s="78">
        <f t="shared" si="39"/>
        <v>0</v>
      </c>
      <c r="AB18" s="78">
        <f t="shared" si="39"/>
        <v>1323</v>
      </c>
      <c r="AC18" s="78">
        <f t="shared" si="39"/>
        <v>0</v>
      </c>
      <c r="AD18" s="78">
        <f t="shared" si="39"/>
        <v>8210</v>
      </c>
      <c r="AE18" s="78">
        <f t="shared" si="39"/>
        <v>280</v>
      </c>
      <c r="AF18" s="78">
        <f t="shared" si="39"/>
        <v>0</v>
      </c>
      <c r="AG18" s="78">
        <f t="shared" si="39"/>
        <v>40</v>
      </c>
      <c r="AH18" s="78">
        <f t="shared" si="39"/>
        <v>0</v>
      </c>
      <c r="AI18" s="78">
        <f t="shared" si="39"/>
        <v>0</v>
      </c>
      <c r="AJ18" s="78">
        <f t="shared" si="39"/>
        <v>9525</v>
      </c>
      <c r="AK18" s="78">
        <f t="shared" si="39"/>
        <v>21057</v>
      </c>
      <c r="AL18" s="78">
        <f t="shared" si="39"/>
        <v>334613</v>
      </c>
      <c r="AM18" s="78">
        <f t="shared" si="39"/>
        <v>369719</v>
      </c>
      <c r="AN18" s="78">
        <f t="shared" si="39"/>
        <v>0</v>
      </c>
      <c r="AO18" s="78">
        <f t="shared" si="39"/>
        <v>0</v>
      </c>
      <c r="AP18" s="78">
        <f t="shared" si="39"/>
        <v>0</v>
      </c>
      <c r="AQ18" s="78">
        <f t="shared" si="39"/>
        <v>97928</v>
      </c>
      <c r="AR18" s="78">
        <f t="shared" si="39"/>
        <v>0</v>
      </c>
      <c r="AS18" s="78">
        <f t="shared" si="39"/>
        <v>0</v>
      </c>
      <c r="AT18" s="78">
        <f t="shared" si="39"/>
        <v>0</v>
      </c>
      <c r="AU18" s="78">
        <f t="shared" si="39"/>
        <v>0</v>
      </c>
      <c r="AV18" s="78">
        <f t="shared" si="39"/>
        <v>0</v>
      </c>
      <c r="AW18" s="78">
        <f t="shared" si="39"/>
        <v>0</v>
      </c>
      <c r="AX18" s="78">
        <f t="shared" si="39"/>
        <v>0</v>
      </c>
      <c r="AY18" s="78">
        <f t="shared" si="39"/>
        <v>0</v>
      </c>
      <c r="AZ18" s="78">
        <f t="shared" si="39"/>
        <v>0</v>
      </c>
      <c r="BA18" s="78">
        <f t="shared" si="39"/>
        <v>1050</v>
      </c>
      <c r="BB18" s="78">
        <f t="shared" si="39"/>
        <v>105526</v>
      </c>
      <c r="BC18" s="78">
        <f t="shared" si="39"/>
        <v>13050</v>
      </c>
      <c r="BD18" s="78">
        <f t="shared" si="39"/>
        <v>13395</v>
      </c>
      <c r="BE18" s="78">
        <f t="shared" si="39"/>
        <v>0</v>
      </c>
      <c r="BF18" s="78">
        <f t="shared" si="39"/>
        <v>32280</v>
      </c>
      <c r="BG18" s="78">
        <f t="shared" si="39"/>
        <v>0</v>
      </c>
      <c r="BH18" s="78">
        <f t="shared" si="39"/>
        <v>0</v>
      </c>
      <c r="BI18" s="78">
        <f t="shared" si="39"/>
        <v>4683</v>
      </c>
      <c r="BJ18" s="78">
        <f t="shared" si="39"/>
        <v>0</v>
      </c>
      <c r="BK18" s="78">
        <f t="shared" si="39"/>
        <v>3792</v>
      </c>
      <c r="BL18" s="80">
        <f t="shared" si="39"/>
        <v>1857289</v>
      </c>
      <c r="BM18" s="78">
        <f t="shared" si="39"/>
        <v>10539</v>
      </c>
      <c r="BN18" s="78">
        <f t="shared" si="39"/>
        <v>16465</v>
      </c>
      <c r="BO18" s="78">
        <f t="shared" ref="BO18:DZ18" si="40">BO111</f>
        <v>0</v>
      </c>
      <c r="BP18" s="78">
        <f t="shared" si="40"/>
        <v>0</v>
      </c>
      <c r="BQ18" s="78">
        <f t="shared" si="40"/>
        <v>0</v>
      </c>
      <c r="BR18" s="78">
        <f t="shared" si="40"/>
        <v>0</v>
      </c>
      <c r="BS18" s="78">
        <f t="shared" si="40"/>
        <v>22040</v>
      </c>
      <c r="BT18" s="78">
        <f t="shared" si="40"/>
        <v>0</v>
      </c>
      <c r="BU18" s="78">
        <f t="shared" si="40"/>
        <v>0</v>
      </c>
      <c r="BV18" s="78">
        <f t="shared" si="40"/>
        <v>0</v>
      </c>
      <c r="BW18" s="78">
        <f t="shared" si="40"/>
        <v>0</v>
      </c>
      <c r="BX18" s="78">
        <f t="shared" si="40"/>
        <v>0</v>
      </c>
      <c r="BY18" s="78">
        <f t="shared" si="40"/>
        <v>0</v>
      </c>
      <c r="BZ18" s="78">
        <f t="shared" si="40"/>
        <v>23438</v>
      </c>
      <c r="CA18" s="78">
        <f t="shared" si="40"/>
        <v>0</v>
      </c>
      <c r="CB18" s="78">
        <f t="shared" si="40"/>
        <v>10452</v>
      </c>
      <c r="CC18" s="78">
        <f t="shared" si="40"/>
        <v>0</v>
      </c>
      <c r="CD18" s="78">
        <f t="shared" si="40"/>
        <v>0</v>
      </c>
      <c r="CE18" s="78">
        <f t="shared" si="40"/>
        <v>0</v>
      </c>
      <c r="CF18" s="78">
        <f t="shared" si="40"/>
        <v>0</v>
      </c>
      <c r="CG18" s="78">
        <f t="shared" si="40"/>
        <v>0</v>
      </c>
      <c r="CH18" s="78">
        <f t="shared" si="40"/>
        <v>0</v>
      </c>
      <c r="CI18" s="78">
        <f t="shared" si="40"/>
        <v>0</v>
      </c>
      <c r="CJ18" s="78">
        <f t="shared" si="40"/>
        <v>0</v>
      </c>
      <c r="CK18" s="78">
        <f t="shared" si="40"/>
        <v>0</v>
      </c>
      <c r="CL18" s="78">
        <f t="shared" si="40"/>
        <v>0</v>
      </c>
      <c r="CM18" s="80">
        <f t="shared" si="40"/>
        <v>1940223</v>
      </c>
      <c r="CN18" s="78">
        <f t="shared" si="40"/>
        <v>0</v>
      </c>
      <c r="CO18" s="78">
        <f t="shared" si="40"/>
        <v>0</v>
      </c>
      <c r="CP18" s="78">
        <f t="shared" si="40"/>
        <v>0</v>
      </c>
      <c r="CQ18" s="78">
        <f t="shared" si="40"/>
        <v>0</v>
      </c>
      <c r="CR18" s="78">
        <f t="shared" si="40"/>
        <v>0</v>
      </c>
      <c r="CS18" s="80">
        <f t="shared" si="40"/>
        <v>1940223</v>
      </c>
      <c r="CT18" s="78">
        <f t="shared" si="40"/>
        <v>134803</v>
      </c>
      <c r="CU18" s="78">
        <f t="shared" si="40"/>
        <v>125832</v>
      </c>
      <c r="CV18" s="78">
        <f t="shared" si="40"/>
        <v>0</v>
      </c>
      <c r="CW18" s="78">
        <f t="shared" si="40"/>
        <v>0</v>
      </c>
      <c r="CX18" s="78">
        <f t="shared" si="40"/>
        <v>6756</v>
      </c>
      <c r="CY18" s="78">
        <f t="shared" si="40"/>
        <v>0</v>
      </c>
      <c r="CZ18" s="78">
        <f t="shared" si="40"/>
        <v>0</v>
      </c>
      <c r="DA18" s="78">
        <f t="shared" si="40"/>
        <v>0</v>
      </c>
      <c r="DB18" s="78">
        <f t="shared" si="40"/>
        <v>0</v>
      </c>
      <c r="DC18" s="78">
        <f t="shared" si="40"/>
        <v>0</v>
      </c>
      <c r="DD18" s="78">
        <f t="shared" si="40"/>
        <v>0</v>
      </c>
      <c r="DE18" s="78">
        <f t="shared" si="40"/>
        <v>0</v>
      </c>
      <c r="DF18" s="78">
        <f t="shared" si="40"/>
        <v>0</v>
      </c>
      <c r="DG18" s="78">
        <f t="shared" si="40"/>
        <v>0</v>
      </c>
      <c r="DH18" s="78">
        <f t="shared" si="40"/>
        <v>179526</v>
      </c>
      <c r="DI18" s="78">
        <f t="shared" si="40"/>
        <v>216759</v>
      </c>
      <c r="DJ18" s="78">
        <f t="shared" si="40"/>
        <v>0</v>
      </c>
      <c r="DK18" s="78">
        <f t="shared" si="40"/>
        <v>0</v>
      </c>
      <c r="DL18" s="78">
        <f t="shared" si="40"/>
        <v>0</v>
      </c>
      <c r="DM18" s="78">
        <f t="shared" si="40"/>
        <v>0</v>
      </c>
      <c r="DN18" s="78">
        <f t="shared" si="40"/>
        <v>20964</v>
      </c>
      <c r="DO18" s="78">
        <f t="shared" si="40"/>
        <v>0</v>
      </c>
      <c r="DP18" s="78">
        <f t="shared" si="40"/>
        <v>0</v>
      </c>
      <c r="DQ18" s="78">
        <f t="shared" si="40"/>
        <v>0</v>
      </c>
      <c r="DR18" s="78">
        <f t="shared" si="40"/>
        <v>0</v>
      </c>
      <c r="DS18" s="78">
        <f t="shared" si="40"/>
        <v>0</v>
      </c>
      <c r="DT18" s="78">
        <f t="shared" si="40"/>
        <v>0</v>
      </c>
      <c r="DU18" s="78">
        <f t="shared" si="40"/>
        <v>209150</v>
      </c>
      <c r="DV18" s="78">
        <f t="shared" si="40"/>
        <v>0</v>
      </c>
      <c r="DW18" s="78">
        <f t="shared" si="40"/>
        <v>0</v>
      </c>
      <c r="DX18" s="78">
        <f t="shared" si="40"/>
        <v>0</v>
      </c>
      <c r="DY18" s="78">
        <f t="shared" si="40"/>
        <v>0</v>
      </c>
      <c r="DZ18" s="78">
        <f t="shared" si="40"/>
        <v>0</v>
      </c>
      <c r="EA18" s="78">
        <f t="shared" ref="EA18:GC18" si="41">EA111</f>
        <v>0</v>
      </c>
      <c r="EB18" s="78">
        <f t="shared" si="41"/>
        <v>23773</v>
      </c>
      <c r="EC18" s="78">
        <f t="shared" si="41"/>
        <v>0</v>
      </c>
      <c r="ED18" s="78">
        <f t="shared" si="41"/>
        <v>0</v>
      </c>
      <c r="EE18" s="78">
        <f t="shared" si="41"/>
        <v>0</v>
      </c>
      <c r="EF18" s="78">
        <f t="shared" si="41"/>
        <v>0</v>
      </c>
      <c r="EG18" s="78">
        <f t="shared" si="41"/>
        <v>0</v>
      </c>
      <c r="EH18" s="78">
        <f t="shared" si="41"/>
        <v>0</v>
      </c>
      <c r="EI18" s="78">
        <f t="shared" si="41"/>
        <v>0</v>
      </c>
      <c r="EJ18" s="78">
        <f t="shared" si="41"/>
        <v>0</v>
      </c>
      <c r="EK18" s="78">
        <f t="shared" si="41"/>
        <v>0</v>
      </c>
      <c r="EL18" s="78">
        <f t="shared" si="41"/>
        <v>0</v>
      </c>
      <c r="EM18" s="78">
        <f t="shared" si="41"/>
        <v>0</v>
      </c>
      <c r="EN18" s="78">
        <f t="shared" si="41"/>
        <v>0</v>
      </c>
      <c r="EO18" s="78">
        <f t="shared" si="41"/>
        <v>0</v>
      </c>
      <c r="EP18" s="78">
        <f t="shared" si="41"/>
        <v>0</v>
      </c>
      <c r="EQ18" s="78">
        <f t="shared" si="41"/>
        <v>0</v>
      </c>
      <c r="ER18" s="78">
        <f t="shared" si="41"/>
        <v>161705</v>
      </c>
      <c r="ES18" s="78">
        <f t="shared" si="41"/>
        <v>0</v>
      </c>
      <c r="ET18" s="78">
        <f t="shared" si="41"/>
        <v>1819</v>
      </c>
      <c r="EU18" s="78">
        <f t="shared" si="41"/>
        <v>50000</v>
      </c>
      <c r="EV18" s="78">
        <f t="shared" si="41"/>
        <v>4815</v>
      </c>
      <c r="EW18" s="78">
        <f t="shared" si="41"/>
        <v>0</v>
      </c>
      <c r="EX18" s="78">
        <f t="shared" si="41"/>
        <v>3000</v>
      </c>
      <c r="EY18" s="78">
        <f t="shared" si="41"/>
        <v>0</v>
      </c>
      <c r="EZ18" s="78">
        <f t="shared" si="41"/>
        <v>3468</v>
      </c>
      <c r="FA18" s="78">
        <f t="shared" si="41"/>
        <v>0</v>
      </c>
      <c r="FB18" s="78">
        <f t="shared" si="41"/>
        <v>0</v>
      </c>
      <c r="FC18" s="78">
        <f t="shared" si="41"/>
        <v>193411</v>
      </c>
      <c r="FD18" s="78">
        <f t="shared" si="41"/>
        <v>0</v>
      </c>
      <c r="FE18" s="78">
        <f t="shared" si="41"/>
        <v>0</v>
      </c>
      <c r="FF18" s="78">
        <f t="shared" si="41"/>
        <v>0</v>
      </c>
      <c r="FG18" s="78">
        <f t="shared" si="41"/>
        <v>286765</v>
      </c>
      <c r="FH18" s="78">
        <f t="shared" si="41"/>
        <v>28965</v>
      </c>
      <c r="FI18" s="78">
        <f t="shared" si="41"/>
        <v>0</v>
      </c>
      <c r="FJ18" s="78">
        <f t="shared" si="41"/>
        <v>0</v>
      </c>
      <c r="FK18" s="78">
        <f t="shared" si="41"/>
        <v>0</v>
      </c>
      <c r="FL18" s="78">
        <f t="shared" si="41"/>
        <v>0</v>
      </c>
      <c r="FM18" s="78">
        <f t="shared" si="41"/>
        <v>21251</v>
      </c>
      <c r="FN18" s="78">
        <f t="shared" si="41"/>
        <v>6807</v>
      </c>
      <c r="FO18" s="78">
        <f t="shared" si="41"/>
        <v>0</v>
      </c>
      <c r="FP18" s="78">
        <f t="shared" si="41"/>
        <v>0</v>
      </c>
      <c r="FQ18" s="78">
        <f t="shared" si="41"/>
        <v>47191</v>
      </c>
      <c r="FR18" s="78">
        <f t="shared" si="41"/>
        <v>56515</v>
      </c>
      <c r="FS18" s="78">
        <f t="shared" si="41"/>
        <v>0</v>
      </c>
      <c r="FT18" s="78">
        <f t="shared" si="41"/>
        <v>0</v>
      </c>
      <c r="FU18" s="78">
        <f t="shared" si="41"/>
        <v>24687</v>
      </c>
      <c r="FV18" s="78">
        <f t="shared" si="41"/>
        <v>5440</v>
      </c>
      <c r="FW18" s="78">
        <f t="shared" si="41"/>
        <v>0</v>
      </c>
      <c r="FX18" s="78">
        <f t="shared" si="41"/>
        <v>0</v>
      </c>
      <c r="FY18" s="78">
        <f t="shared" si="41"/>
        <v>50000</v>
      </c>
      <c r="FZ18" s="78">
        <f t="shared" si="41"/>
        <v>56656</v>
      </c>
      <c r="GA18" s="80">
        <f t="shared" si="41"/>
        <v>1920058</v>
      </c>
      <c r="GB18" s="78">
        <f t="shared" si="41"/>
        <v>0</v>
      </c>
      <c r="GC18" s="212">
        <f t="shared" si="41"/>
        <v>1920058</v>
      </c>
    </row>
    <row r="19" spans="2:185" outlineLevel="1">
      <c r="B19" s="73" t="s">
        <v>25</v>
      </c>
      <c r="C19" s="124" t="str">
        <f t="shared" ref="C19:BN19" si="42">C112</f>
        <v>010344300000</v>
      </c>
      <c r="D19" s="124" t="str">
        <f t="shared" si="42"/>
        <v>Town of Knox</v>
      </c>
      <c r="E19" s="124" t="str">
        <f t="shared" si="42"/>
        <v>Albany</v>
      </c>
      <c r="F19" s="124" t="str">
        <f t="shared" si="42"/>
        <v>12/31</v>
      </c>
      <c r="G19" s="125">
        <f t="shared" si="42"/>
        <v>2692</v>
      </c>
      <c r="H19" s="126">
        <f t="shared" si="42"/>
        <v>0</v>
      </c>
      <c r="I19" s="126">
        <f t="shared" si="42"/>
        <v>41.8</v>
      </c>
      <c r="J19" s="127">
        <f t="shared" si="42"/>
        <v>265450406</v>
      </c>
      <c r="K19" s="82">
        <f t="shared" si="42"/>
        <v>1139981</v>
      </c>
      <c r="L19" s="127">
        <f t="shared" si="42"/>
        <v>241958</v>
      </c>
      <c r="M19" s="127">
        <f t="shared" si="42"/>
        <v>0</v>
      </c>
      <c r="N19" s="127">
        <f t="shared" si="42"/>
        <v>0</v>
      </c>
      <c r="O19" s="127">
        <f t="shared" si="42"/>
        <v>0</v>
      </c>
      <c r="P19" s="127">
        <f t="shared" si="42"/>
        <v>0</v>
      </c>
      <c r="Q19" s="127">
        <f t="shared" si="42"/>
        <v>2949</v>
      </c>
      <c r="R19" s="127">
        <f t="shared" si="42"/>
        <v>0</v>
      </c>
      <c r="S19" s="127">
        <f t="shared" si="42"/>
        <v>0</v>
      </c>
      <c r="T19" s="127">
        <f t="shared" si="42"/>
        <v>0</v>
      </c>
      <c r="U19" s="127">
        <f t="shared" si="42"/>
        <v>798626</v>
      </c>
      <c r="V19" s="127">
        <f t="shared" si="42"/>
        <v>0</v>
      </c>
      <c r="W19" s="127">
        <f t="shared" si="42"/>
        <v>0</v>
      </c>
      <c r="X19" s="127">
        <f t="shared" si="42"/>
        <v>30657</v>
      </c>
      <c r="Y19" s="127">
        <f t="shared" si="42"/>
        <v>0</v>
      </c>
      <c r="Z19" s="127">
        <f t="shared" si="42"/>
        <v>0</v>
      </c>
      <c r="AA19" s="127">
        <f t="shared" si="42"/>
        <v>0</v>
      </c>
      <c r="AB19" s="127">
        <f t="shared" si="42"/>
        <v>1201</v>
      </c>
      <c r="AC19" s="127">
        <f t="shared" si="42"/>
        <v>0</v>
      </c>
      <c r="AD19" s="127">
        <f t="shared" si="42"/>
        <v>0</v>
      </c>
      <c r="AE19" s="127">
        <f t="shared" si="42"/>
        <v>0</v>
      </c>
      <c r="AF19" s="127">
        <f t="shared" si="42"/>
        <v>0</v>
      </c>
      <c r="AG19" s="127">
        <f t="shared" si="42"/>
        <v>0</v>
      </c>
      <c r="AH19" s="127">
        <f t="shared" si="42"/>
        <v>0</v>
      </c>
      <c r="AI19" s="127">
        <f t="shared" si="42"/>
        <v>0</v>
      </c>
      <c r="AJ19" s="127">
        <f t="shared" si="42"/>
        <v>0</v>
      </c>
      <c r="AK19" s="127">
        <f t="shared" si="42"/>
        <v>5382</v>
      </c>
      <c r="AL19" s="127">
        <f t="shared" si="42"/>
        <v>0</v>
      </c>
      <c r="AM19" s="127">
        <f t="shared" si="42"/>
        <v>0</v>
      </c>
      <c r="AN19" s="127">
        <f t="shared" si="42"/>
        <v>0</v>
      </c>
      <c r="AO19" s="127">
        <f t="shared" si="42"/>
        <v>0</v>
      </c>
      <c r="AP19" s="127">
        <f t="shared" si="42"/>
        <v>0</v>
      </c>
      <c r="AQ19" s="127">
        <f t="shared" si="42"/>
        <v>0</v>
      </c>
      <c r="AR19" s="127">
        <f t="shared" si="42"/>
        <v>0</v>
      </c>
      <c r="AS19" s="127">
        <f t="shared" si="42"/>
        <v>0</v>
      </c>
      <c r="AT19" s="127">
        <f t="shared" si="42"/>
        <v>0</v>
      </c>
      <c r="AU19" s="127">
        <f t="shared" si="42"/>
        <v>0</v>
      </c>
      <c r="AV19" s="127">
        <f t="shared" si="42"/>
        <v>0</v>
      </c>
      <c r="AW19" s="127">
        <f t="shared" si="42"/>
        <v>0</v>
      </c>
      <c r="AX19" s="127">
        <f t="shared" si="42"/>
        <v>0</v>
      </c>
      <c r="AY19" s="127">
        <f t="shared" si="42"/>
        <v>0</v>
      </c>
      <c r="AZ19" s="127">
        <f t="shared" si="42"/>
        <v>0</v>
      </c>
      <c r="BA19" s="127">
        <f t="shared" si="42"/>
        <v>1633</v>
      </c>
      <c r="BB19" s="127">
        <f t="shared" si="42"/>
        <v>38962</v>
      </c>
      <c r="BC19" s="127">
        <f t="shared" si="42"/>
        <v>0</v>
      </c>
      <c r="BD19" s="127">
        <f t="shared" si="42"/>
        <v>380</v>
      </c>
      <c r="BE19" s="127">
        <f t="shared" si="42"/>
        <v>0</v>
      </c>
      <c r="BF19" s="127">
        <f t="shared" si="42"/>
        <v>0</v>
      </c>
      <c r="BG19" s="127">
        <f t="shared" si="42"/>
        <v>0</v>
      </c>
      <c r="BH19" s="127">
        <f t="shared" si="42"/>
        <v>0</v>
      </c>
      <c r="BI19" s="127">
        <f t="shared" si="42"/>
        <v>0</v>
      </c>
      <c r="BJ19" s="127">
        <f t="shared" si="42"/>
        <v>0</v>
      </c>
      <c r="BK19" s="127">
        <f t="shared" si="42"/>
        <v>22960</v>
      </c>
      <c r="BL19" s="128">
        <f t="shared" si="42"/>
        <v>1144707</v>
      </c>
      <c r="BM19" s="127">
        <f t="shared" si="42"/>
        <v>16294</v>
      </c>
      <c r="BN19" s="127">
        <f t="shared" si="42"/>
        <v>59581</v>
      </c>
      <c r="BO19" s="127">
        <f t="shared" ref="BO19:DZ19" si="43">BO112</f>
        <v>6266</v>
      </c>
      <c r="BP19" s="127">
        <f t="shared" si="43"/>
        <v>0</v>
      </c>
      <c r="BQ19" s="127">
        <f t="shared" si="43"/>
        <v>0</v>
      </c>
      <c r="BR19" s="127">
        <f t="shared" si="43"/>
        <v>0</v>
      </c>
      <c r="BS19" s="127">
        <f t="shared" si="43"/>
        <v>32070</v>
      </c>
      <c r="BT19" s="127">
        <f t="shared" si="43"/>
        <v>0</v>
      </c>
      <c r="BU19" s="127">
        <f t="shared" si="43"/>
        <v>0</v>
      </c>
      <c r="BV19" s="127">
        <f t="shared" si="43"/>
        <v>1068</v>
      </c>
      <c r="BW19" s="127">
        <f t="shared" si="43"/>
        <v>0</v>
      </c>
      <c r="BX19" s="127">
        <f t="shared" si="43"/>
        <v>0</v>
      </c>
      <c r="BY19" s="127">
        <f t="shared" si="43"/>
        <v>0</v>
      </c>
      <c r="BZ19" s="127">
        <f t="shared" si="43"/>
        <v>-92</v>
      </c>
      <c r="CA19" s="127">
        <f t="shared" si="43"/>
        <v>0</v>
      </c>
      <c r="CB19" s="127">
        <f t="shared" si="43"/>
        <v>0</v>
      </c>
      <c r="CC19" s="127">
        <f t="shared" si="43"/>
        <v>0</v>
      </c>
      <c r="CD19" s="127">
        <f t="shared" si="43"/>
        <v>0</v>
      </c>
      <c r="CE19" s="127">
        <f t="shared" si="43"/>
        <v>0</v>
      </c>
      <c r="CF19" s="127">
        <f t="shared" si="43"/>
        <v>0</v>
      </c>
      <c r="CG19" s="127">
        <f t="shared" si="43"/>
        <v>0</v>
      </c>
      <c r="CH19" s="127">
        <f t="shared" si="43"/>
        <v>0</v>
      </c>
      <c r="CI19" s="127">
        <f t="shared" si="43"/>
        <v>0</v>
      </c>
      <c r="CJ19" s="127">
        <f t="shared" si="43"/>
        <v>0</v>
      </c>
      <c r="CK19" s="127">
        <f t="shared" si="43"/>
        <v>0</v>
      </c>
      <c r="CL19" s="127">
        <f t="shared" si="43"/>
        <v>0</v>
      </c>
      <c r="CM19" s="128">
        <f t="shared" si="43"/>
        <v>1259894</v>
      </c>
      <c r="CN19" s="127">
        <f t="shared" si="43"/>
        <v>0</v>
      </c>
      <c r="CO19" s="127">
        <f t="shared" si="43"/>
        <v>80000</v>
      </c>
      <c r="CP19" s="127">
        <f t="shared" si="43"/>
        <v>0</v>
      </c>
      <c r="CQ19" s="127">
        <f t="shared" si="43"/>
        <v>1000</v>
      </c>
      <c r="CR19" s="127">
        <f t="shared" si="43"/>
        <v>0</v>
      </c>
      <c r="CS19" s="128">
        <f t="shared" si="43"/>
        <v>1340894</v>
      </c>
      <c r="CT19" s="127">
        <f t="shared" si="43"/>
        <v>877995</v>
      </c>
      <c r="CU19" s="127">
        <f t="shared" si="43"/>
        <v>269426</v>
      </c>
      <c r="CV19" s="127">
        <f t="shared" si="43"/>
        <v>0</v>
      </c>
      <c r="CW19" s="127">
        <f t="shared" si="43"/>
        <v>0</v>
      </c>
      <c r="CX19" s="127">
        <f t="shared" si="43"/>
        <v>15120</v>
      </c>
      <c r="CY19" s="127">
        <f t="shared" si="43"/>
        <v>0</v>
      </c>
      <c r="CZ19" s="127">
        <f t="shared" si="43"/>
        <v>0</v>
      </c>
      <c r="DA19" s="127">
        <f t="shared" si="43"/>
        <v>0</v>
      </c>
      <c r="DB19" s="127">
        <f t="shared" si="43"/>
        <v>0</v>
      </c>
      <c r="DC19" s="127">
        <f t="shared" si="43"/>
        <v>0</v>
      </c>
      <c r="DD19" s="127">
        <f t="shared" si="43"/>
        <v>0</v>
      </c>
      <c r="DE19" s="127">
        <f t="shared" si="43"/>
        <v>0</v>
      </c>
      <c r="DF19" s="127">
        <f t="shared" si="43"/>
        <v>0</v>
      </c>
      <c r="DG19" s="127">
        <f t="shared" si="43"/>
        <v>0</v>
      </c>
      <c r="DH19" s="127">
        <f t="shared" si="43"/>
        <v>1862</v>
      </c>
      <c r="DI19" s="127">
        <f t="shared" si="43"/>
        <v>0</v>
      </c>
      <c r="DJ19" s="127">
        <f t="shared" si="43"/>
        <v>93455</v>
      </c>
      <c r="DK19" s="127">
        <f t="shared" si="43"/>
        <v>0</v>
      </c>
      <c r="DL19" s="127">
        <f t="shared" si="43"/>
        <v>0</v>
      </c>
      <c r="DM19" s="127">
        <f t="shared" si="43"/>
        <v>219</v>
      </c>
      <c r="DN19" s="127">
        <f t="shared" si="43"/>
        <v>6957</v>
      </c>
      <c r="DO19" s="127">
        <f t="shared" si="43"/>
        <v>1232</v>
      </c>
      <c r="DP19" s="127">
        <f t="shared" si="43"/>
        <v>0</v>
      </c>
      <c r="DQ19" s="127">
        <f t="shared" si="43"/>
        <v>0</v>
      </c>
      <c r="DR19" s="127">
        <f t="shared" si="43"/>
        <v>0</v>
      </c>
      <c r="DS19" s="127">
        <f t="shared" si="43"/>
        <v>0</v>
      </c>
      <c r="DT19" s="127">
        <f t="shared" si="43"/>
        <v>0</v>
      </c>
      <c r="DU19" s="127">
        <f t="shared" si="43"/>
        <v>518013</v>
      </c>
      <c r="DV19" s="127">
        <f t="shared" si="43"/>
        <v>0</v>
      </c>
      <c r="DW19" s="127">
        <f t="shared" si="43"/>
        <v>0</v>
      </c>
      <c r="DX19" s="127">
        <f t="shared" si="43"/>
        <v>0</v>
      </c>
      <c r="DY19" s="127">
        <f t="shared" si="43"/>
        <v>0</v>
      </c>
      <c r="DZ19" s="127">
        <f t="shared" si="43"/>
        <v>0</v>
      </c>
      <c r="EA19" s="127">
        <f t="shared" ref="EA19:GC19" si="44">EA112</f>
        <v>36789</v>
      </c>
      <c r="EB19" s="127">
        <f t="shared" si="44"/>
        <v>3031</v>
      </c>
      <c r="EC19" s="127">
        <f t="shared" si="44"/>
        <v>0</v>
      </c>
      <c r="ED19" s="127">
        <f t="shared" si="44"/>
        <v>0</v>
      </c>
      <c r="EE19" s="127">
        <f t="shared" si="44"/>
        <v>0</v>
      </c>
      <c r="EF19" s="127">
        <f t="shared" si="44"/>
        <v>0</v>
      </c>
      <c r="EG19" s="127">
        <f t="shared" si="44"/>
        <v>0</v>
      </c>
      <c r="EH19" s="127">
        <f t="shared" si="44"/>
        <v>0</v>
      </c>
      <c r="EI19" s="127">
        <f t="shared" si="44"/>
        <v>0</v>
      </c>
      <c r="EJ19" s="127">
        <f t="shared" si="44"/>
        <v>0</v>
      </c>
      <c r="EK19" s="127">
        <f t="shared" si="44"/>
        <v>0</v>
      </c>
      <c r="EL19" s="127">
        <f t="shared" si="44"/>
        <v>0</v>
      </c>
      <c r="EM19" s="127">
        <f t="shared" si="44"/>
        <v>0</v>
      </c>
      <c r="EN19" s="127">
        <f t="shared" si="44"/>
        <v>0</v>
      </c>
      <c r="EO19" s="127">
        <f t="shared" si="44"/>
        <v>0</v>
      </c>
      <c r="EP19" s="127">
        <f t="shared" si="44"/>
        <v>0</v>
      </c>
      <c r="EQ19" s="127">
        <f t="shared" si="44"/>
        <v>0</v>
      </c>
      <c r="ER19" s="127">
        <f t="shared" si="44"/>
        <v>11756</v>
      </c>
      <c r="ES19" s="127">
        <f t="shared" si="44"/>
        <v>0</v>
      </c>
      <c r="ET19" s="127">
        <f t="shared" si="44"/>
        <v>-55</v>
      </c>
      <c r="EU19" s="127">
        <f t="shared" si="44"/>
        <v>7500</v>
      </c>
      <c r="EV19" s="127">
        <f t="shared" si="44"/>
        <v>1159</v>
      </c>
      <c r="EW19" s="127">
        <f t="shared" si="44"/>
        <v>0</v>
      </c>
      <c r="EX19" s="127">
        <f t="shared" si="44"/>
        <v>0</v>
      </c>
      <c r="EY19" s="127">
        <f t="shared" si="44"/>
        <v>1500</v>
      </c>
      <c r="EZ19" s="127">
        <f t="shared" si="44"/>
        <v>0</v>
      </c>
      <c r="FA19" s="127">
        <f t="shared" si="44"/>
        <v>0</v>
      </c>
      <c r="FB19" s="127">
        <f t="shared" si="44"/>
        <v>0</v>
      </c>
      <c r="FC19" s="127">
        <f t="shared" si="44"/>
        <v>0</v>
      </c>
      <c r="FD19" s="127">
        <f t="shared" si="44"/>
        <v>0</v>
      </c>
      <c r="FE19" s="127">
        <f t="shared" si="44"/>
        <v>0</v>
      </c>
      <c r="FF19" s="127">
        <f t="shared" si="44"/>
        <v>0</v>
      </c>
      <c r="FG19" s="127">
        <f t="shared" si="44"/>
        <v>0</v>
      </c>
      <c r="FH19" s="127">
        <f t="shared" si="44"/>
        <v>0</v>
      </c>
      <c r="FI19" s="127">
        <f t="shared" si="44"/>
        <v>95485</v>
      </c>
      <c r="FJ19" s="127">
        <f t="shared" si="44"/>
        <v>0</v>
      </c>
      <c r="FK19" s="127">
        <f t="shared" si="44"/>
        <v>0</v>
      </c>
      <c r="FL19" s="127">
        <f t="shared" si="44"/>
        <v>0</v>
      </c>
      <c r="FM19" s="127">
        <f t="shared" si="44"/>
        <v>43772</v>
      </c>
      <c r="FN19" s="127">
        <f t="shared" si="44"/>
        <v>0</v>
      </c>
      <c r="FO19" s="127">
        <f t="shared" si="44"/>
        <v>0</v>
      </c>
      <c r="FP19" s="127">
        <f t="shared" si="44"/>
        <v>0</v>
      </c>
      <c r="FQ19" s="127">
        <f t="shared" si="44"/>
        <v>38668</v>
      </c>
      <c r="FR19" s="127">
        <f t="shared" si="44"/>
        <v>60572</v>
      </c>
      <c r="FS19" s="127">
        <f t="shared" si="44"/>
        <v>360</v>
      </c>
      <c r="FT19" s="127">
        <f t="shared" si="44"/>
        <v>0</v>
      </c>
      <c r="FU19" s="127">
        <f t="shared" si="44"/>
        <v>31362</v>
      </c>
      <c r="FV19" s="127">
        <f t="shared" si="44"/>
        <v>3822</v>
      </c>
      <c r="FW19" s="127">
        <f t="shared" si="44"/>
        <v>0</v>
      </c>
      <c r="FX19" s="127">
        <f t="shared" si="44"/>
        <v>0</v>
      </c>
      <c r="FY19" s="127">
        <f t="shared" si="44"/>
        <v>80000</v>
      </c>
      <c r="FZ19" s="127">
        <f t="shared" si="44"/>
        <v>30353</v>
      </c>
      <c r="GA19" s="128">
        <f t="shared" si="44"/>
        <v>2230354</v>
      </c>
      <c r="GB19" s="127">
        <f t="shared" si="44"/>
        <v>1000</v>
      </c>
      <c r="GC19" s="211">
        <f t="shared" si="44"/>
        <v>2231354</v>
      </c>
    </row>
    <row r="20" spans="2:185" outlineLevel="1">
      <c r="B20" s="73" t="s">
        <v>26</v>
      </c>
      <c r="C20" s="124" t="str">
        <f t="shared" ref="C20:BN20" si="45">C113</f>
        <v>010358100000</v>
      </c>
      <c r="D20" s="124" t="str">
        <f t="shared" si="45"/>
        <v>Town of New Scotland</v>
      </c>
      <c r="E20" s="124" t="str">
        <f t="shared" si="45"/>
        <v>Albany</v>
      </c>
      <c r="F20" s="124" t="str">
        <f t="shared" si="45"/>
        <v>12/31</v>
      </c>
      <c r="G20" s="125">
        <f t="shared" si="45"/>
        <v>8648</v>
      </c>
      <c r="H20" s="126">
        <f t="shared" si="45"/>
        <v>0</v>
      </c>
      <c r="I20" s="126">
        <f t="shared" si="45"/>
        <v>57.5</v>
      </c>
      <c r="J20" s="127">
        <f t="shared" si="45"/>
        <v>972484595</v>
      </c>
      <c r="K20" s="127">
        <f t="shared" si="45"/>
        <v>2125914</v>
      </c>
      <c r="L20" s="127">
        <f t="shared" si="45"/>
        <v>2106030</v>
      </c>
      <c r="M20" s="127">
        <f t="shared" si="45"/>
        <v>0</v>
      </c>
      <c r="N20" s="127">
        <f t="shared" si="45"/>
        <v>200887</v>
      </c>
      <c r="O20" s="127">
        <f t="shared" si="45"/>
        <v>0</v>
      </c>
      <c r="P20" s="127">
        <f t="shared" si="45"/>
        <v>0</v>
      </c>
      <c r="Q20" s="127">
        <f t="shared" si="45"/>
        <v>7397</v>
      </c>
      <c r="R20" s="127">
        <f t="shared" si="45"/>
        <v>0</v>
      </c>
      <c r="S20" s="127">
        <f t="shared" si="45"/>
        <v>0</v>
      </c>
      <c r="T20" s="127">
        <f t="shared" si="45"/>
        <v>0</v>
      </c>
      <c r="U20" s="127">
        <f t="shared" si="45"/>
        <v>1765304</v>
      </c>
      <c r="V20" s="127">
        <f t="shared" si="45"/>
        <v>0</v>
      </c>
      <c r="W20" s="127">
        <f t="shared" si="45"/>
        <v>0</v>
      </c>
      <c r="X20" s="127">
        <f t="shared" si="45"/>
        <v>33096</v>
      </c>
      <c r="Y20" s="127">
        <f t="shared" si="45"/>
        <v>0</v>
      </c>
      <c r="Z20" s="127">
        <f t="shared" si="45"/>
        <v>0</v>
      </c>
      <c r="AA20" s="127">
        <f t="shared" si="45"/>
        <v>0</v>
      </c>
      <c r="AB20" s="127">
        <f t="shared" si="45"/>
        <v>4723</v>
      </c>
      <c r="AC20" s="127">
        <f t="shared" si="45"/>
        <v>0</v>
      </c>
      <c r="AD20" s="127">
        <f t="shared" si="45"/>
        <v>26556</v>
      </c>
      <c r="AE20" s="127">
        <f t="shared" si="45"/>
        <v>1441</v>
      </c>
      <c r="AF20" s="127">
        <f t="shared" si="45"/>
        <v>0</v>
      </c>
      <c r="AG20" s="127">
        <f t="shared" si="45"/>
        <v>0</v>
      </c>
      <c r="AH20" s="127">
        <f t="shared" si="45"/>
        <v>1912</v>
      </c>
      <c r="AI20" s="127">
        <f t="shared" si="45"/>
        <v>0</v>
      </c>
      <c r="AJ20" s="127">
        <f t="shared" si="45"/>
        <v>28889</v>
      </c>
      <c r="AK20" s="127">
        <f t="shared" si="45"/>
        <v>5795</v>
      </c>
      <c r="AL20" s="127">
        <f t="shared" si="45"/>
        <v>230961</v>
      </c>
      <c r="AM20" s="127">
        <f t="shared" si="45"/>
        <v>110613</v>
      </c>
      <c r="AN20" s="127">
        <f t="shared" si="45"/>
        <v>0</v>
      </c>
      <c r="AO20" s="127">
        <f t="shared" si="45"/>
        <v>0</v>
      </c>
      <c r="AP20" s="127">
        <f t="shared" si="45"/>
        <v>0</v>
      </c>
      <c r="AQ20" s="127">
        <f t="shared" si="45"/>
        <v>0</v>
      </c>
      <c r="AR20" s="127">
        <f t="shared" si="45"/>
        <v>0</v>
      </c>
      <c r="AS20" s="127">
        <f t="shared" si="45"/>
        <v>0</v>
      </c>
      <c r="AT20" s="127">
        <f t="shared" si="45"/>
        <v>0</v>
      </c>
      <c r="AU20" s="127">
        <f t="shared" si="45"/>
        <v>0</v>
      </c>
      <c r="AV20" s="127">
        <f t="shared" si="45"/>
        <v>0</v>
      </c>
      <c r="AW20" s="127">
        <f t="shared" si="45"/>
        <v>0</v>
      </c>
      <c r="AX20" s="127">
        <f t="shared" si="45"/>
        <v>0</v>
      </c>
      <c r="AY20" s="127">
        <f t="shared" si="45"/>
        <v>0</v>
      </c>
      <c r="AZ20" s="127">
        <f t="shared" si="45"/>
        <v>0</v>
      </c>
      <c r="BA20" s="127">
        <f t="shared" si="45"/>
        <v>9306</v>
      </c>
      <c r="BB20" s="127">
        <f t="shared" si="45"/>
        <v>12872</v>
      </c>
      <c r="BC20" s="127">
        <f t="shared" si="45"/>
        <v>0</v>
      </c>
      <c r="BD20" s="127">
        <f t="shared" si="45"/>
        <v>86668</v>
      </c>
      <c r="BE20" s="127">
        <f t="shared" si="45"/>
        <v>0</v>
      </c>
      <c r="BF20" s="127">
        <f t="shared" si="45"/>
        <v>0</v>
      </c>
      <c r="BG20" s="127">
        <f t="shared" si="45"/>
        <v>0</v>
      </c>
      <c r="BH20" s="127">
        <f t="shared" si="45"/>
        <v>0</v>
      </c>
      <c r="BI20" s="127">
        <f t="shared" si="45"/>
        <v>6541</v>
      </c>
      <c r="BJ20" s="127">
        <f t="shared" si="45"/>
        <v>0</v>
      </c>
      <c r="BK20" s="127">
        <f t="shared" si="45"/>
        <v>169436</v>
      </c>
      <c r="BL20" s="128">
        <f t="shared" si="45"/>
        <v>4808426</v>
      </c>
      <c r="BM20" s="127">
        <f t="shared" si="45"/>
        <v>38473</v>
      </c>
      <c r="BN20" s="127">
        <f t="shared" si="45"/>
        <v>219959</v>
      </c>
      <c r="BO20" s="127">
        <f t="shared" ref="BO20:DZ20" si="46">BO113</f>
        <v>0</v>
      </c>
      <c r="BP20" s="127">
        <f t="shared" si="46"/>
        <v>0</v>
      </c>
      <c r="BQ20" s="127">
        <f t="shared" si="46"/>
        <v>0</v>
      </c>
      <c r="BR20" s="127">
        <f t="shared" si="46"/>
        <v>0</v>
      </c>
      <c r="BS20" s="127">
        <f t="shared" si="46"/>
        <v>142840</v>
      </c>
      <c r="BT20" s="127">
        <f t="shared" si="46"/>
        <v>0</v>
      </c>
      <c r="BU20" s="127">
        <f t="shared" si="46"/>
        <v>0</v>
      </c>
      <c r="BV20" s="127">
        <f t="shared" si="46"/>
        <v>0</v>
      </c>
      <c r="BW20" s="127">
        <f t="shared" si="46"/>
        <v>0</v>
      </c>
      <c r="BX20" s="127">
        <f t="shared" si="46"/>
        <v>0</v>
      </c>
      <c r="BY20" s="127">
        <f t="shared" si="46"/>
        <v>0</v>
      </c>
      <c r="BZ20" s="127">
        <f t="shared" si="46"/>
        <v>2554</v>
      </c>
      <c r="CA20" s="127">
        <f t="shared" si="46"/>
        <v>0</v>
      </c>
      <c r="CB20" s="127">
        <f t="shared" si="46"/>
        <v>0</v>
      </c>
      <c r="CC20" s="127">
        <f t="shared" si="46"/>
        <v>0</v>
      </c>
      <c r="CD20" s="127">
        <f t="shared" si="46"/>
        <v>90945</v>
      </c>
      <c r="CE20" s="127">
        <f t="shared" si="46"/>
        <v>0</v>
      </c>
      <c r="CF20" s="127">
        <f t="shared" si="46"/>
        <v>0</v>
      </c>
      <c r="CG20" s="127">
        <f t="shared" si="46"/>
        <v>0</v>
      </c>
      <c r="CH20" s="127">
        <f t="shared" si="46"/>
        <v>0</v>
      </c>
      <c r="CI20" s="127">
        <f t="shared" si="46"/>
        <v>0</v>
      </c>
      <c r="CJ20" s="127">
        <f t="shared" si="46"/>
        <v>0</v>
      </c>
      <c r="CK20" s="127">
        <f t="shared" si="46"/>
        <v>0</v>
      </c>
      <c r="CL20" s="127">
        <f t="shared" si="46"/>
        <v>35223</v>
      </c>
      <c r="CM20" s="128">
        <f t="shared" si="46"/>
        <v>5338420</v>
      </c>
      <c r="CN20" s="127">
        <f t="shared" si="46"/>
        <v>0</v>
      </c>
      <c r="CO20" s="127">
        <f t="shared" si="46"/>
        <v>48800</v>
      </c>
      <c r="CP20" s="127">
        <f t="shared" si="46"/>
        <v>0</v>
      </c>
      <c r="CQ20" s="127">
        <f t="shared" si="46"/>
        <v>489</v>
      </c>
      <c r="CR20" s="127">
        <f t="shared" si="46"/>
        <v>0</v>
      </c>
      <c r="CS20" s="128">
        <f t="shared" si="46"/>
        <v>5387709</v>
      </c>
      <c r="CT20" s="127">
        <f t="shared" si="46"/>
        <v>167345</v>
      </c>
      <c r="CU20" s="127">
        <f t="shared" si="46"/>
        <v>552765</v>
      </c>
      <c r="CV20" s="127">
        <f t="shared" si="46"/>
        <v>0</v>
      </c>
      <c r="CW20" s="127">
        <f t="shared" si="46"/>
        <v>0</v>
      </c>
      <c r="CX20" s="127">
        <f t="shared" si="46"/>
        <v>63677</v>
      </c>
      <c r="CY20" s="127">
        <f t="shared" si="46"/>
        <v>0</v>
      </c>
      <c r="CZ20" s="127">
        <f t="shared" si="46"/>
        <v>0</v>
      </c>
      <c r="DA20" s="127">
        <f t="shared" si="46"/>
        <v>0</v>
      </c>
      <c r="DB20" s="127">
        <f t="shared" si="46"/>
        <v>0</v>
      </c>
      <c r="DC20" s="127">
        <f t="shared" si="46"/>
        <v>0</v>
      </c>
      <c r="DD20" s="127">
        <f t="shared" si="46"/>
        <v>0</v>
      </c>
      <c r="DE20" s="127">
        <f t="shared" si="46"/>
        <v>0</v>
      </c>
      <c r="DF20" s="127">
        <f t="shared" si="46"/>
        <v>0</v>
      </c>
      <c r="DG20" s="127">
        <f t="shared" si="46"/>
        <v>0</v>
      </c>
      <c r="DH20" s="127">
        <f t="shared" si="46"/>
        <v>7825</v>
      </c>
      <c r="DI20" s="127">
        <f t="shared" si="46"/>
        <v>479600</v>
      </c>
      <c r="DJ20" s="127">
        <f t="shared" si="46"/>
        <v>337136</v>
      </c>
      <c r="DK20" s="127">
        <f t="shared" si="46"/>
        <v>0</v>
      </c>
      <c r="DL20" s="127">
        <f t="shared" si="46"/>
        <v>0</v>
      </c>
      <c r="DM20" s="127">
        <f t="shared" si="46"/>
        <v>0</v>
      </c>
      <c r="DN20" s="127">
        <f t="shared" si="46"/>
        <v>160508</v>
      </c>
      <c r="DO20" s="127">
        <f t="shared" si="46"/>
        <v>1428</v>
      </c>
      <c r="DP20" s="127">
        <f t="shared" si="46"/>
        <v>0</v>
      </c>
      <c r="DQ20" s="127">
        <f t="shared" si="46"/>
        <v>0</v>
      </c>
      <c r="DR20" s="127">
        <f t="shared" si="46"/>
        <v>0</v>
      </c>
      <c r="DS20" s="127">
        <f t="shared" si="46"/>
        <v>0</v>
      </c>
      <c r="DT20" s="127">
        <f t="shared" si="46"/>
        <v>0</v>
      </c>
      <c r="DU20" s="127">
        <f t="shared" si="46"/>
        <v>1366504</v>
      </c>
      <c r="DV20" s="127">
        <f t="shared" si="46"/>
        <v>0</v>
      </c>
      <c r="DW20" s="127">
        <f t="shared" si="46"/>
        <v>0</v>
      </c>
      <c r="DX20" s="127">
        <f t="shared" si="46"/>
        <v>0</v>
      </c>
      <c r="DY20" s="127">
        <f t="shared" si="46"/>
        <v>0</v>
      </c>
      <c r="DZ20" s="127">
        <f t="shared" si="46"/>
        <v>0</v>
      </c>
      <c r="EA20" s="127">
        <f t="shared" ref="EA20:GC20" si="47">EA113</f>
        <v>158790</v>
      </c>
      <c r="EB20" s="127">
        <f t="shared" si="47"/>
        <v>13831</v>
      </c>
      <c r="EC20" s="127">
        <f t="shared" si="47"/>
        <v>290664</v>
      </c>
      <c r="ED20" s="127">
        <f t="shared" si="47"/>
        <v>0</v>
      </c>
      <c r="EE20" s="127">
        <f t="shared" si="47"/>
        <v>0</v>
      </c>
      <c r="EF20" s="127">
        <f t="shared" si="47"/>
        <v>0</v>
      </c>
      <c r="EG20" s="127">
        <f t="shared" si="47"/>
        <v>0</v>
      </c>
      <c r="EH20" s="127">
        <f t="shared" si="47"/>
        <v>0</v>
      </c>
      <c r="EI20" s="127">
        <f t="shared" si="47"/>
        <v>0</v>
      </c>
      <c r="EJ20" s="127">
        <f t="shared" si="47"/>
        <v>0</v>
      </c>
      <c r="EK20" s="127">
        <f t="shared" si="47"/>
        <v>0</v>
      </c>
      <c r="EL20" s="127">
        <f t="shared" si="47"/>
        <v>0</v>
      </c>
      <c r="EM20" s="127">
        <f t="shared" si="47"/>
        <v>0</v>
      </c>
      <c r="EN20" s="127">
        <f t="shared" si="47"/>
        <v>0</v>
      </c>
      <c r="EO20" s="127">
        <f t="shared" si="47"/>
        <v>0</v>
      </c>
      <c r="EP20" s="127">
        <f t="shared" si="47"/>
        <v>0</v>
      </c>
      <c r="EQ20" s="127">
        <f t="shared" si="47"/>
        <v>0</v>
      </c>
      <c r="ER20" s="127">
        <f t="shared" si="47"/>
        <v>121124</v>
      </c>
      <c r="ES20" s="127">
        <f t="shared" si="47"/>
        <v>0</v>
      </c>
      <c r="ET20" s="127">
        <f t="shared" si="47"/>
        <v>28533</v>
      </c>
      <c r="EU20" s="127">
        <f t="shared" si="47"/>
        <v>1000</v>
      </c>
      <c r="EV20" s="127">
        <f t="shared" si="47"/>
        <v>2155</v>
      </c>
      <c r="EW20" s="127">
        <f t="shared" si="47"/>
        <v>0</v>
      </c>
      <c r="EX20" s="127">
        <f t="shared" si="47"/>
        <v>849</v>
      </c>
      <c r="EY20" s="127">
        <f t="shared" si="47"/>
        <v>92023</v>
      </c>
      <c r="EZ20" s="127">
        <f t="shared" si="47"/>
        <v>0</v>
      </c>
      <c r="FA20" s="127">
        <f t="shared" si="47"/>
        <v>0</v>
      </c>
      <c r="FB20" s="127">
        <f t="shared" si="47"/>
        <v>8348</v>
      </c>
      <c r="FC20" s="127">
        <f t="shared" si="47"/>
        <v>293285</v>
      </c>
      <c r="FD20" s="127">
        <f t="shared" si="47"/>
        <v>0</v>
      </c>
      <c r="FE20" s="127">
        <f t="shared" si="47"/>
        <v>0</v>
      </c>
      <c r="FF20" s="127">
        <f t="shared" si="47"/>
        <v>0</v>
      </c>
      <c r="FG20" s="127">
        <f t="shared" si="47"/>
        <v>168055</v>
      </c>
      <c r="FH20" s="127">
        <f t="shared" si="47"/>
        <v>0</v>
      </c>
      <c r="FI20" s="127">
        <f t="shared" si="47"/>
        <v>447135</v>
      </c>
      <c r="FJ20" s="127">
        <f t="shared" si="47"/>
        <v>0</v>
      </c>
      <c r="FK20" s="127">
        <f t="shared" si="47"/>
        <v>0</v>
      </c>
      <c r="FL20" s="127">
        <f t="shared" si="47"/>
        <v>0</v>
      </c>
      <c r="FM20" s="127">
        <f t="shared" si="47"/>
        <v>95552</v>
      </c>
      <c r="FN20" s="127">
        <f t="shared" si="47"/>
        <v>0</v>
      </c>
      <c r="FO20" s="127">
        <f t="shared" si="47"/>
        <v>0</v>
      </c>
      <c r="FP20" s="127">
        <f t="shared" si="47"/>
        <v>0</v>
      </c>
      <c r="FQ20" s="127">
        <f t="shared" si="47"/>
        <v>114535</v>
      </c>
      <c r="FR20" s="127">
        <f t="shared" si="47"/>
        <v>322339</v>
      </c>
      <c r="FS20" s="127">
        <f t="shared" si="47"/>
        <v>3487</v>
      </c>
      <c r="FT20" s="127">
        <f t="shared" si="47"/>
        <v>0</v>
      </c>
      <c r="FU20" s="127">
        <f t="shared" si="47"/>
        <v>80759</v>
      </c>
      <c r="FV20" s="127">
        <f t="shared" si="47"/>
        <v>0</v>
      </c>
      <c r="FW20" s="127">
        <f t="shared" si="47"/>
        <v>0</v>
      </c>
      <c r="FX20" s="127">
        <f t="shared" si="47"/>
        <v>42492</v>
      </c>
      <c r="FY20" s="127">
        <f t="shared" si="47"/>
        <v>164713</v>
      </c>
      <c r="FZ20" s="127">
        <f t="shared" si="47"/>
        <v>74321</v>
      </c>
      <c r="GA20" s="128">
        <f t="shared" si="47"/>
        <v>5660779</v>
      </c>
      <c r="GB20" s="127">
        <f t="shared" si="47"/>
        <v>489</v>
      </c>
      <c r="GC20" s="211">
        <f t="shared" si="47"/>
        <v>5661267</v>
      </c>
    </row>
    <row r="21" spans="2:185" outlineLevel="1">
      <c r="B21" s="74" t="s">
        <v>109</v>
      </c>
      <c r="C21" s="75" t="str">
        <f t="shared" ref="C21:BN21" si="48">C114</f>
        <v>010458105090</v>
      </c>
      <c r="D21" s="75" t="str">
        <f t="shared" si="48"/>
        <v>Village of Voorheesville</v>
      </c>
      <c r="E21" s="75" t="str">
        <f t="shared" si="48"/>
        <v>Albany</v>
      </c>
      <c r="F21" s="75" t="str">
        <f t="shared" si="48"/>
        <v>05/31</v>
      </c>
      <c r="G21" s="76">
        <f t="shared" si="48"/>
        <v>2789</v>
      </c>
      <c r="H21" s="76">
        <f t="shared" si="48"/>
        <v>0</v>
      </c>
      <c r="I21" s="77">
        <f t="shared" si="48"/>
        <v>2.1</v>
      </c>
      <c r="J21" s="78">
        <f t="shared" si="48"/>
        <v>238009756</v>
      </c>
      <c r="K21" s="78">
        <f t="shared" si="48"/>
        <v>3735000</v>
      </c>
      <c r="L21" s="78">
        <f t="shared" si="48"/>
        <v>259531</v>
      </c>
      <c r="M21" s="78">
        <f t="shared" si="48"/>
        <v>0</v>
      </c>
      <c r="N21" s="78">
        <f t="shared" si="48"/>
        <v>0</v>
      </c>
      <c r="O21" s="78">
        <f t="shared" si="48"/>
        <v>0</v>
      </c>
      <c r="P21" s="78">
        <f t="shared" si="48"/>
        <v>0</v>
      </c>
      <c r="Q21" s="78">
        <f t="shared" si="48"/>
        <v>1156</v>
      </c>
      <c r="R21" s="78">
        <f t="shared" si="48"/>
        <v>0</v>
      </c>
      <c r="S21" s="78">
        <f t="shared" si="48"/>
        <v>0</v>
      </c>
      <c r="T21" s="78">
        <f t="shared" si="48"/>
        <v>0</v>
      </c>
      <c r="U21" s="78">
        <f t="shared" si="48"/>
        <v>821113</v>
      </c>
      <c r="V21" s="78">
        <f t="shared" si="48"/>
        <v>34253</v>
      </c>
      <c r="W21" s="78">
        <f t="shared" si="48"/>
        <v>0</v>
      </c>
      <c r="X21" s="78">
        <f t="shared" si="48"/>
        <v>53546</v>
      </c>
      <c r="Y21" s="78">
        <f t="shared" si="48"/>
        <v>0</v>
      </c>
      <c r="Z21" s="78">
        <f t="shared" si="48"/>
        <v>0</v>
      </c>
      <c r="AA21" s="78">
        <f t="shared" si="48"/>
        <v>0</v>
      </c>
      <c r="AB21" s="78">
        <f t="shared" si="48"/>
        <v>1807</v>
      </c>
      <c r="AC21" s="78">
        <f t="shared" si="48"/>
        <v>0</v>
      </c>
      <c r="AD21" s="78">
        <f t="shared" si="48"/>
        <v>0</v>
      </c>
      <c r="AE21" s="78">
        <f t="shared" si="48"/>
        <v>11968</v>
      </c>
      <c r="AF21" s="78">
        <f t="shared" si="48"/>
        <v>0</v>
      </c>
      <c r="AG21" s="78">
        <f t="shared" si="48"/>
        <v>0</v>
      </c>
      <c r="AH21" s="78">
        <f t="shared" si="48"/>
        <v>0</v>
      </c>
      <c r="AI21" s="78">
        <f t="shared" si="48"/>
        <v>0</v>
      </c>
      <c r="AJ21" s="78">
        <f t="shared" si="48"/>
        <v>9135</v>
      </c>
      <c r="AK21" s="78">
        <f t="shared" si="48"/>
        <v>5374</v>
      </c>
      <c r="AL21" s="78">
        <f t="shared" si="48"/>
        <v>358615</v>
      </c>
      <c r="AM21" s="78">
        <f t="shared" si="48"/>
        <v>197068</v>
      </c>
      <c r="AN21" s="78">
        <f t="shared" si="48"/>
        <v>0</v>
      </c>
      <c r="AO21" s="78">
        <f t="shared" si="48"/>
        <v>0</v>
      </c>
      <c r="AP21" s="78">
        <f t="shared" si="48"/>
        <v>0</v>
      </c>
      <c r="AQ21" s="78">
        <f t="shared" si="48"/>
        <v>0</v>
      </c>
      <c r="AR21" s="78">
        <f t="shared" si="48"/>
        <v>0</v>
      </c>
      <c r="AS21" s="78">
        <f t="shared" si="48"/>
        <v>0</v>
      </c>
      <c r="AT21" s="78">
        <f t="shared" si="48"/>
        <v>0</v>
      </c>
      <c r="AU21" s="78">
        <f t="shared" si="48"/>
        <v>0</v>
      </c>
      <c r="AV21" s="78">
        <f t="shared" si="48"/>
        <v>0</v>
      </c>
      <c r="AW21" s="78">
        <f t="shared" si="48"/>
        <v>0</v>
      </c>
      <c r="AX21" s="78">
        <f t="shared" si="48"/>
        <v>0</v>
      </c>
      <c r="AY21" s="78">
        <f t="shared" si="48"/>
        <v>0</v>
      </c>
      <c r="AZ21" s="78">
        <f t="shared" si="48"/>
        <v>0</v>
      </c>
      <c r="BA21" s="78">
        <f t="shared" si="48"/>
        <v>6762</v>
      </c>
      <c r="BB21" s="78">
        <f t="shared" si="48"/>
        <v>0</v>
      </c>
      <c r="BC21" s="78">
        <f t="shared" si="48"/>
        <v>15840</v>
      </c>
      <c r="BD21" s="78">
        <f t="shared" si="48"/>
        <v>19457</v>
      </c>
      <c r="BE21" s="78">
        <f t="shared" si="48"/>
        <v>0</v>
      </c>
      <c r="BF21" s="78">
        <f t="shared" si="48"/>
        <v>3233</v>
      </c>
      <c r="BG21" s="78">
        <f t="shared" si="48"/>
        <v>0</v>
      </c>
      <c r="BH21" s="78">
        <f t="shared" si="48"/>
        <v>0</v>
      </c>
      <c r="BI21" s="78">
        <f t="shared" si="48"/>
        <v>0</v>
      </c>
      <c r="BJ21" s="78">
        <f t="shared" si="48"/>
        <v>0</v>
      </c>
      <c r="BK21" s="78">
        <f t="shared" si="48"/>
        <v>1362</v>
      </c>
      <c r="BL21" s="80">
        <f t="shared" si="48"/>
        <v>1800220</v>
      </c>
      <c r="BM21" s="78">
        <f t="shared" si="48"/>
        <v>19271</v>
      </c>
      <c r="BN21" s="78">
        <f t="shared" si="48"/>
        <v>38219</v>
      </c>
      <c r="BO21" s="78">
        <f t="shared" ref="BO21:DZ21" si="49">BO114</f>
        <v>0</v>
      </c>
      <c r="BP21" s="78">
        <f t="shared" si="49"/>
        <v>0</v>
      </c>
      <c r="BQ21" s="78">
        <f t="shared" si="49"/>
        <v>425</v>
      </c>
      <c r="BR21" s="78">
        <f t="shared" si="49"/>
        <v>0</v>
      </c>
      <c r="BS21" s="78">
        <f t="shared" si="49"/>
        <v>42599</v>
      </c>
      <c r="BT21" s="78">
        <f t="shared" si="49"/>
        <v>0</v>
      </c>
      <c r="BU21" s="78">
        <f t="shared" si="49"/>
        <v>0</v>
      </c>
      <c r="BV21" s="78">
        <f t="shared" si="49"/>
        <v>0</v>
      </c>
      <c r="BW21" s="78">
        <f t="shared" si="49"/>
        <v>0</v>
      </c>
      <c r="BX21" s="78">
        <f t="shared" si="49"/>
        <v>0</v>
      </c>
      <c r="BY21" s="78">
        <f t="shared" si="49"/>
        <v>0</v>
      </c>
      <c r="BZ21" s="78">
        <f t="shared" si="49"/>
        <v>3980</v>
      </c>
      <c r="CA21" s="78">
        <f t="shared" si="49"/>
        <v>0</v>
      </c>
      <c r="CB21" s="78">
        <f t="shared" si="49"/>
        <v>2550</v>
      </c>
      <c r="CC21" s="78">
        <f t="shared" si="49"/>
        <v>0</v>
      </c>
      <c r="CD21" s="78">
        <f t="shared" si="49"/>
        <v>0</v>
      </c>
      <c r="CE21" s="78">
        <f t="shared" si="49"/>
        <v>0</v>
      </c>
      <c r="CF21" s="78">
        <f t="shared" si="49"/>
        <v>0</v>
      </c>
      <c r="CG21" s="78">
        <f t="shared" si="49"/>
        <v>0</v>
      </c>
      <c r="CH21" s="78">
        <f t="shared" si="49"/>
        <v>0</v>
      </c>
      <c r="CI21" s="78">
        <f t="shared" si="49"/>
        <v>0</v>
      </c>
      <c r="CJ21" s="78">
        <f t="shared" si="49"/>
        <v>0</v>
      </c>
      <c r="CK21" s="78">
        <f t="shared" si="49"/>
        <v>0</v>
      </c>
      <c r="CL21" s="78">
        <f t="shared" si="49"/>
        <v>0</v>
      </c>
      <c r="CM21" s="80">
        <f t="shared" si="49"/>
        <v>1907264</v>
      </c>
      <c r="CN21" s="78">
        <f t="shared" si="49"/>
        <v>0</v>
      </c>
      <c r="CO21" s="78">
        <f t="shared" si="49"/>
        <v>0</v>
      </c>
      <c r="CP21" s="78">
        <f t="shared" si="49"/>
        <v>0</v>
      </c>
      <c r="CQ21" s="78">
        <f t="shared" si="49"/>
        <v>0</v>
      </c>
      <c r="CR21" s="78">
        <f t="shared" si="49"/>
        <v>0</v>
      </c>
      <c r="CS21" s="80">
        <f t="shared" si="49"/>
        <v>1907264</v>
      </c>
      <c r="CT21" s="78">
        <f t="shared" si="49"/>
        <v>105268</v>
      </c>
      <c r="CU21" s="78">
        <f t="shared" si="49"/>
        <v>136922</v>
      </c>
      <c r="CV21" s="78">
        <f t="shared" si="49"/>
        <v>0</v>
      </c>
      <c r="CW21" s="78">
        <f t="shared" si="49"/>
        <v>0</v>
      </c>
      <c r="CX21" s="78">
        <f t="shared" si="49"/>
        <v>61651</v>
      </c>
      <c r="CY21" s="78">
        <f t="shared" si="49"/>
        <v>0</v>
      </c>
      <c r="CZ21" s="78">
        <f t="shared" si="49"/>
        <v>0</v>
      </c>
      <c r="DA21" s="78">
        <f t="shared" si="49"/>
        <v>0</v>
      </c>
      <c r="DB21" s="78">
        <f t="shared" si="49"/>
        <v>0</v>
      </c>
      <c r="DC21" s="78">
        <f t="shared" si="49"/>
        <v>0</v>
      </c>
      <c r="DD21" s="78">
        <f t="shared" si="49"/>
        <v>0</v>
      </c>
      <c r="DE21" s="78">
        <f t="shared" si="49"/>
        <v>0</v>
      </c>
      <c r="DF21" s="78">
        <f t="shared" si="49"/>
        <v>0</v>
      </c>
      <c r="DG21" s="78">
        <f t="shared" si="49"/>
        <v>0</v>
      </c>
      <c r="DH21" s="78">
        <f t="shared" si="49"/>
        <v>1840</v>
      </c>
      <c r="DI21" s="78">
        <f t="shared" si="49"/>
        <v>36103</v>
      </c>
      <c r="DJ21" s="78">
        <f t="shared" si="49"/>
        <v>32237</v>
      </c>
      <c r="DK21" s="78">
        <f t="shared" si="49"/>
        <v>0</v>
      </c>
      <c r="DL21" s="78">
        <f t="shared" si="49"/>
        <v>0</v>
      </c>
      <c r="DM21" s="78">
        <f t="shared" si="49"/>
        <v>0</v>
      </c>
      <c r="DN21" s="78">
        <f t="shared" si="49"/>
        <v>262</v>
      </c>
      <c r="DO21" s="78">
        <f t="shared" si="49"/>
        <v>750</v>
      </c>
      <c r="DP21" s="78">
        <f t="shared" si="49"/>
        <v>0</v>
      </c>
      <c r="DQ21" s="78">
        <f t="shared" si="49"/>
        <v>0</v>
      </c>
      <c r="DR21" s="78">
        <f t="shared" si="49"/>
        <v>0</v>
      </c>
      <c r="DS21" s="78">
        <f t="shared" si="49"/>
        <v>0</v>
      </c>
      <c r="DT21" s="78">
        <f t="shared" si="49"/>
        <v>0</v>
      </c>
      <c r="DU21" s="78">
        <f t="shared" si="49"/>
        <v>355841</v>
      </c>
      <c r="DV21" s="78">
        <f t="shared" si="49"/>
        <v>0</v>
      </c>
      <c r="DW21" s="78">
        <f t="shared" si="49"/>
        <v>0</v>
      </c>
      <c r="DX21" s="78">
        <f t="shared" si="49"/>
        <v>0</v>
      </c>
      <c r="DY21" s="78">
        <f t="shared" si="49"/>
        <v>0</v>
      </c>
      <c r="DZ21" s="78">
        <f t="shared" si="49"/>
        <v>0</v>
      </c>
      <c r="EA21" s="78">
        <f t="shared" ref="EA21:GC21" si="50">EA114</f>
        <v>0</v>
      </c>
      <c r="EB21" s="78">
        <f t="shared" si="50"/>
        <v>68361</v>
      </c>
      <c r="EC21" s="78">
        <f t="shared" si="50"/>
        <v>0</v>
      </c>
      <c r="ED21" s="78">
        <f t="shared" si="50"/>
        <v>0</v>
      </c>
      <c r="EE21" s="78">
        <f t="shared" si="50"/>
        <v>0</v>
      </c>
      <c r="EF21" s="78">
        <f t="shared" si="50"/>
        <v>0</v>
      </c>
      <c r="EG21" s="78">
        <f t="shared" si="50"/>
        <v>0</v>
      </c>
      <c r="EH21" s="78">
        <f t="shared" si="50"/>
        <v>0</v>
      </c>
      <c r="EI21" s="78">
        <f t="shared" si="50"/>
        <v>0</v>
      </c>
      <c r="EJ21" s="78">
        <f t="shared" si="50"/>
        <v>0</v>
      </c>
      <c r="EK21" s="78">
        <f t="shared" si="50"/>
        <v>0</v>
      </c>
      <c r="EL21" s="78">
        <f t="shared" si="50"/>
        <v>0</v>
      </c>
      <c r="EM21" s="78">
        <f t="shared" si="50"/>
        <v>0</v>
      </c>
      <c r="EN21" s="78">
        <f t="shared" si="50"/>
        <v>0</v>
      </c>
      <c r="EO21" s="78">
        <f t="shared" si="50"/>
        <v>0</v>
      </c>
      <c r="EP21" s="78">
        <f t="shared" si="50"/>
        <v>0</v>
      </c>
      <c r="EQ21" s="78">
        <f t="shared" si="50"/>
        <v>0</v>
      </c>
      <c r="ER21" s="78">
        <f t="shared" si="50"/>
        <v>16906</v>
      </c>
      <c r="ES21" s="78">
        <f t="shared" si="50"/>
        <v>0</v>
      </c>
      <c r="ET21" s="78">
        <f t="shared" si="50"/>
        <v>0</v>
      </c>
      <c r="EU21" s="78">
        <f t="shared" si="50"/>
        <v>0</v>
      </c>
      <c r="EV21" s="78">
        <f t="shared" si="50"/>
        <v>4661</v>
      </c>
      <c r="EW21" s="78">
        <f t="shared" si="50"/>
        <v>0</v>
      </c>
      <c r="EX21" s="78">
        <f t="shared" si="50"/>
        <v>0</v>
      </c>
      <c r="EY21" s="78">
        <f t="shared" si="50"/>
        <v>0</v>
      </c>
      <c r="EZ21" s="78">
        <f t="shared" si="50"/>
        <v>1025</v>
      </c>
      <c r="FA21" s="78">
        <f t="shared" si="50"/>
        <v>0</v>
      </c>
      <c r="FB21" s="78">
        <f t="shared" si="50"/>
        <v>48</v>
      </c>
      <c r="FC21" s="78">
        <f t="shared" si="50"/>
        <v>153762</v>
      </c>
      <c r="FD21" s="78">
        <f t="shared" si="50"/>
        <v>0</v>
      </c>
      <c r="FE21" s="78">
        <f t="shared" si="50"/>
        <v>0</v>
      </c>
      <c r="FF21" s="78">
        <f t="shared" si="50"/>
        <v>0</v>
      </c>
      <c r="FG21" s="78">
        <f t="shared" si="50"/>
        <v>96315</v>
      </c>
      <c r="FH21" s="78">
        <f t="shared" si="50"/>
        <v>4302</v>
      </c>
      <c r="FI21" s="78">
        <f t="shared" si="50"/>
        <v>130451</v>
      </c>
      <c r="FJ21" s="78">
        <f t="shared" si="50"/>
        <v>0</v>
      </c>
      <c r="FK21" s="78">
        <f t="shared" si="50"/>
        <v>0</v>
      </c>
      <c r="FL21" s="78">
        <f t="shared" si="50"/>
        <v>0</v>
      </c>
      <c r="FM21" s="78">
        <f t="shared" si="50"/>
        <v>32020</v>
      </c>
      <c r="FN21" s="78">
        <f t="shared" si="50"/>
        <v>0</v>
      </c>
      <c r="FO21" s="78">
        <f t="shared" si="50"/>
        <v>0</v>
      </c>
      <c r="FP21" s="78">
        <f t="shared" si="50"/>
        <v>35640</v>
      </c>
      <c r="FQ21" s="78">
        <f t="shared" si="50"/>
        <v>34919</v>
      </c>
      <c r="FR21" s="78">
        <f t="shared" si="50"/>
        <v>69911</v>
      </c>
      <c r="FS21" s="78">
        <f t="shared" si="50"/>
        <v>0</v>
      </c>
      <c r="FT21" s="78">
        <f t="shared" si="50"/>
        <v>0</v>
      </c>
      <c r="FU21" s="78">
        <f t="shared" si="50"/>
        <v>28103</v>
      </c>
      <c r="FV21" s="78">
        <f t="shared" si="50"/>
        <v>0</v>
      </c>
      <c r="FW21" s="78">
        <f t="shared" si="50"/>
        <v>0</v>
      </c>
      <c r="FX21" s="78">
        <f t="shared" si="50"/>
        <v>0</v>
      </c>
      <c r="FY21" s="78">
        <f t="shared" si="50"/>
        <v>150000</v>
      </c>
      <c r="FZ21" s="78">
        <f t="shared" si="50"/>
        <v>116005</v>
      </c>
      <c r="GA21" s="80">
        <f t="shared" si="50"/>
        <v>1673303</v>
      </c>
      <c r="GB21" s="78">
        <f t="shared" si="50"/>
        <v>0</v>
      </c>
      <c r="GC21" s="212">
        <f t="shared" si="50"/>
        <v>1673303</v>
      </c>
    </row>
    <row r="22" spans="2:185" outlineLevel="1">
      <c r="B22" s="73" t="s">
        <v>27</v>
      </c>
      <c r="C22" s="124" t="str">
        <f t="shared" ref="C22:BN22" si="51">C115</f>
        <v>010370600000</v>
      </c>
      <c r="D22" s="124" t="str">
        <f t="shared" si="51"/>
        <v>Town of Rensselaerville</v>
      </c>
      <c r="E22" s="124" t="str">
        <f t="shared" si="51"/>
        <v>Albany</v>
      </c>
      <c r="F22" s="124" t="str">
        <f t="shared" si="51"/>
        <v>12/31</v>
      </c>
      <c r="G22" s="125">
        <f t="shared" si="51"/>
        <v>1843</v>
      </c>
      <c r="H22" s="126">
        <f t="shared" si="51"/>
        <v>0</v>
      </c>
      <c r="I22" s="126">
        <f t="shared" si="51"/>
        <v>61.5</v>
      </c>
      <c r="J22" s="127">
        <f t="shared" si="51"/>
        <v>260837670</v>
      </c>
      <c r="K22" s="127">
        <f t="shared" si="51"/>
        <v>810241</v>
      </c>
      <c r="L22" s="127">
        <f t="shared" si="51"/>
        <v>1194526</v>
      </c>
      <c r="M22" s="127">
        <f t="shared" si="51"/>
        <v>0</v>
      </c>
      <c r="N22" s="127">
        <f t="shared" si="51"/>
        <v>0</v>
      </c>
      <c r="O22" s="127">
        <f t="shared" si="51"/>
        <v>0</v>
      </c>
      <c r="P22" s="127">
        <f t="shared" si="51"/>
        <v>0</v>
      </c>
      <c r="Q22" s="127">
        <f t="shared" si="51"/>
        <v>5133</v>
      </c>
      <c r="R22" s="127">
        <f t="shared" si="51"/>
        <v>0</v>
      </c>
      <c r="S22" s="127">
        <f t="shared" si="51"/>
        <v>0</v>
      </c>
      <c r="T22" s="127">
        <f t="shared" si="51"/>
        <v>0</v>
      </c>
      <c r="U22" s="127">
        <f t="shared" si="51"/>
        <v>501520</v>
      </c>
      <c r="V22" s="127">
        <f t="shared" si="51"/>
        <v>0</v>
      </c>
      <c r="W22" s="127">
        <f t="shared" si="51"/>
        <v>0</v>
      </c>
      <c r="X22" s="127">
        <f t="shared" si="51"/>
        <v>2890</v>
      </c>
      <c r="Y22" s="127">
        <f t="shared" si="51"/>
        <v>0</v>
      </c>
      <c r="Z22" s="127">
        <f t="shared" si="51"/>
        <v>0</v>
      </c>
      <c r="AA22" s="127">
        <f t="shared" si="51"/>
        <v>0</v>
      </c>
      <c r="AB22" s="127">
        <f t="shared" si="51"/>
        <v>3224</v>
      </c>
      <c r="AC22" s="127">
        <f t="shared" si="51"/>
        <v>0</v>
      </c>
      <c r="AD22" s="127">
        <f t="shared" si="51"/>
        <v>0</v>
      </c>
      <c r="AE22" s="127">
        <f t="shared" si="51"/>
        <v>30000</v>
      </c>
      <c r="AF22" s="127">
        <f t="shared" si="51"/>
        <v>0</v>
      </c>
      <c r="AG22" s="127">
        <f t="shared" si="51"/>
        <v>0</v>
      </c>
      <c r="AH22" s="127">
        <f t="shared" si="51"/>
        <v>0</v>
      </c>
      <c r="AI22" s="127">
        <f t="shared" si="51"/>
        <v>0</v>
      </c>
      <c r="AJ22" s="127">
        <f t="shared" si="51"/>
        <v>0</v>
      </c>
      <c r="AK22" s="127">
        <f t="shared" si="51"/>
        <v>6171</v>
      </c>
      <c r="AL22" s="127">
        <f t="shared" si="51"/>
        <v>41191</v>
      </c>
      <c r="AM22" s="127">
        <f t="shared" si="51"/>
        <v>34461</v>
      </c>
      <c r="AN22" s="127">
        <f t="shared" si="51"/>
        <v>0</v>
      </c>
      <c r="AO22" s="127">
        <f t="shared" si="51"/>
        <v>0</v>
      </c>
      <c r="AP22" s="127">
        <f t="shared" si="51"/>
        <v>0</v>
      </c>
      <c r="AQ22" s="127">
        <f t="shared" si="51"/>
        <v>0</v>
      </c>
      <c r="AR22" s="127">
        <f t="shared" si="51"/>
        <v>0</v>
      </c>
      <c r="AS22" s="127">
        <f t="shared" si="51"/>
        <v>0</v>
      </c>
      <c r="AT22" s="127">
        <f t="shared" si="51"/>
        <v>0</v>
      </c>
      <c r="AU22" s="127">
        <f t="shared" si="51"/>
        <v>0</v>
      </c>
      <c r="AV22" s="127">
        <f t="shared" si="51"/>
        <v>0</v>
      </c>
      <c r="AW22" s="127">
        <f t="shared" si="51"/>
        <v>0</v>
      </c>
      <c r="AX22" s="127">
        <f t="shared" si="51"/>
        <v>0</v>
      </c>
      <c r="AY22" s="127">
        <f t="shared" si="51"/>
        <v>0</v>
      </c>
      <c r="AZ22" s="127">
        <f t="shared" si="51"/>
        <v>0</v>
      </c>
      <c r="BA22" s="127">
        <f t="shared" si="51"/>
        <v>10546</v>
      </c>
      <c r="BB22" s="127">
        <f t="shared" si="51"/>
        <v>3644</v>
      </c>
      <c r="BC22" s="127">
        <f t="shared" si="51"/>
        <v>0</v>
      </c>
      <c r="BD22" s="127">
        <f t="shared" si="51"/>
        <v>6585</v>
      </c>
      <c r="BE22" s="127">
        <f t="shared" si="51"/>
        <v>0</v>
      </c>
      <c r="BF22" s="127">
        <f t="shared" si="51"/>
        <v>0</v>
      </c>
      <c r="BG22" s="127">
        <f t="shared" si="51"/>
        <v>0</v>
      </c>
      <c r="BH22" s="127">
        <f t="shared" si="51"/>
        <v>0</v>
      </c>
      <c r="BI22" s="127">
        <f t="shared" si="51"/>
        <v>2224</v>
      </c>
      <c r="BJ22" s="127">
        <f t="shared" si="51"/>
        <v>0</v>
      </c>
      <c r="BK22" s="127">
        <f t="shared" si="51"/>
        <v>14858</v>
      </c>
      <c r="BL22" s="128">
        <f t="shared" si="51"/>
        <v>1856973</v>
      </c>
      <c r="BM22" s="127">
        <f t="shared" si="51"/>
        <v>8808</v>
      </c>
      <c r="BN22" s="127">
        <f t="shared" si="51"/>
        <v>15131</v>
      </c>
      <c r="BO22" s="127">
        <f t="shared" ref="BO22:DZ22" si="52">BO115</f>
        <v>0</v>
      </c>
      <c r="BP22" s="127">
        <f t="shared" si="52"/>
        <v>0</v>
      </c>
      <c r="BQ22" s="127">
        <f t="shared" si="52"/>
        <v>0</v>
      </c>
      <c r="BR22" s="127">
        <f t="shared" si="52"/>
        <v>0</v>
      </c>
      <c r="BS22" s="127">
        <f t="shared" si="52"/>
        <v>130543</v>
      </c>
      <c r="BT22" s="127">
        <f t="shared" si="52"/>
        <v>0</v>
      </c>
      <c r="BU22" s="127">
        <f t="shared" si="52"/>
        <v>0</v>
      </c>
      <c r="BV22" s="127">
        <f t="shared" si="52"/>
        <v>0</v>
      </c>
      <c r="BW22" s="127">
        <f t="shared" si="52"/>
        <v>0</v>
      </c>
      <c r="BX22" s="127">
        <f t="shared" si="52"/>
        <v>0</v>
      </c>
      <c r="BY22" s="127">
        <f t="shared" si="52"/>
        <v>0</v>
      </c>
      <c r="BZ22" s="127">
        <f t="shared" si="52"/>
        <v>15000</v>
      </c>
      <c r="CA22" s="127">
        <f t="shared" si="52"/>
        <v>0</v>
      </c>
      <c r="CB22" s="127">
        <f t="shared" si="52"/>
        <v>0</v>
      </c>
      <c r="CC22" s="127">
        <f t="shared" si="52"/>
        <v>0</v>
      </c>
      <c r="CD22" s="127">
        <f t="shared" si="52"/>
        <v>0</v>
      </c>
      <c r="CE22" s="127">
        <f t="shared" si="52"/>
        <v>0</v>
      </c>
      <c r="CF22" s="127">
        <f t="shared" si="52"/>
        <v>0</v>
      </c>
      <c r="CG22" s="127">
        <f t="shared" si="52"/>
        <v>0</v>
      </c>
      <c r="CH22" s="127">
        <f t="shared" si="52"/>
        <v>0</v>
      </c>
      <c r="CI22" s="127">
        <f t="shared" si="52"/>
        <v>0</v>
      </c>
      <c r="CJ22" s="127">
        <f t="shared" si="52"/>
        <v>0</v>
      </c>
      <c r="CK22" s="127">
        <f t="shared" si="52"/>
        <v>0</v>
      </c>
      <c r="CL22" s="127">
        <f t="shared" si="52"/>
        <v>0</v>
      </c>
      <c r="CM22" s="128">
        <f t="shared" si="52"/>
        <v>2026455</v>
      </c>
      <c r="CN22" s="127">
        <f t="shared" si="52"/>
        <v>0</v>
      </c>
      <c r="CO22" s="127">
        <f t="shared" si="52"/>
        <v>16800</v>
      </c>
      <c r="CP22" s="127">
        <f t="shared" si="52"/>
        <v>0</v>
      </c>
      <c r="CQ22" s="127">
        <f t="shared" si="52"/>
        <v>18478</v>
      </c>
      <c r="CR22" s="127">
        <f t="shared" si="52"/>
        <v>0</v>
      </c>
      <c r="CS22" s="128">
        <f t="shared" si="52"/>
        <v>2061733</v>
      </c>
      <c r="CT22" s="127">
        <f t="shared" si="52"/>
        <v>123923</v>
      </c>
      <c r="CU22" s="127">
        <f t="shared" si="52"/>
        <v>198864</v>
      </c>
      <c r="CV22" s="127">
        <f t="shared" si="52"/>
        <v>0</v>
      </c>
      <c r="CW22" s="127">
        <f t="shared" si="52"/>
        <v>0</v>
      </c>
      <c r="CX22" s="127">
        <f t="shared" si="52"/>
        <v>6288</v>
      </c>
      <c r="CY22" s="127">
        <f t="shared" si="52"/>
        <v>0</v>
      </c>
      <c r="CZ22" s="127">
        <f t="shared" si="52"/>
        <v>0</v>
      </c>
      <c r="DA22" s="127">
        <f t="shared" si="52"/>
        <v>0</v>
      </c>
      <c r="DB22" s="127">
        <f t="shared" si="52"/>
        <v>0</v>
      </c>
      <c r="DC22" s="127">
        <f t="shared" si="52"/>
        <v>0</v>
      </c>
      <c r="DD22" s="127">
        <f t="shared" si="52"/>
        <v>0</v>
      </c>
      <c r="DE22" s="127">
        <f t="shared" si="52"/>
        <v>0</v>
      </c>
      <c r="DF22" s="127">
        <f t="shared" si="52"/>
        <v>0</v>
      </c>
      <c r="DG22" s="127">
        <f t="shared" si="52"/>
        <v>0</v>
      </c>
      <c r="DH22" s="127">
        <f t="shared" si="52"/>
        <v>1300</v>
      </c>
      <c r="DI22" s="127">
        <f t="shared" si="52"/>
        <v>162982</v>
      </c>
      <c r="DJ22" s="127">
        <f t="shared" si="52"/>
        <v>41000</v>
      </c>
      <c r="DK22" s="127">
        <f t="shared" si="52"/>
        <v>0</v>
      </c>
      <c r="DL22" s="127">
        <f t="shared" si="52"/>
        <v>0</v>
      </c>
      <c r="DM22" s="127">
        <f t="shared" si="52"/>
        <v>0</v>
      </c>
      <c r="DN22" s="127">
        <f t="shared" si="52"/>
        <v>30420</v>
      </c>
      <c r="DO22" s="127">
        <f t="shared" si="52"/>
        <v>580</v>
      </c>
      <c r="DP22" s="127">
        <f t="shared" si="52"/>
        <v>0</v>
      </c>
      <c r="DQ22" s="127">
        <f t="shared" si="52"/>
        <v>0</v>
      </c>
      <c r="DR22" s="127">
        <f t="shared" si="52"/>
        <v>0</v>
      </c>
      <c r="DS22" s="127">
        <f t="shared" si="52"/>
        <v>39879</v>
      </c>
      <c r="DT22" s="127">
        <f t="shared" si="52"/>
        <v>0</v>
      </c>
      <c r="DU22" s="127">
        <f t="shared" si="52"/>
        <v>849792</v>
      </c>
      <c r="DV22" s="127">
        <f t="shared" si="52"/>
        <v>0</v>
      </c>
      <c r="DW22" s="127">
        <f t="shared" si="52"/>
        <v>0</v>
      </c>
      <c r="DX22" s="127">
        <f t="shared" si="52"/>
        <v>0</v>
      </c>
      <c r="DY22" s="127">
        <f t="shared" si="52"/>
        <v>0</v>
      </c>
      <c r="DZ22" s="127">
        <f t="shared" si="52"/>
        <v>0</v>
      </c>
      <c r="EA22" s="127">
        <f t="shared" ref="EA22:GC22" si="53">EA115</f>
        <v>197054</v>
      </c>
      <c r="EB22" s="127">
        <f t="shared" si="53"/>
        <v>7892</v>
      </c>
      <c r="EC22" s="127">
        <f t="shared" si="53"/>
        <v>8629</v>
      </c>
      <c r="ED22" s="127">
        <f t="shared" si="53"/>
        <v>0</v>
      </c>
      <c r="EE22" s="127">
        <f t="shared" si="53"/>
        <v>0</v>
      </c>
      <c r="EF22" s="127">
        <f t="shared" si="53"/>
        <v>0</v>
      </c>
      <c r="EG22" s="127">
        <f t="shared" si="53"/>
        <v>0</v>
      </c>
      <c r="EH22" s="127">
        <f t="shared" si="53"/>
        <v>0</v>
      </c>
      <c r="EI22" s="127">
        <f t="shared" si="53"/>
        <v>0</v>
      </c>
      <c r="EJ22" s="127">
        <f t="shared" si="53"/>
        <v>0</v>
      </c>
      <c r="EK22" s="127">
        <f t="shared" si="53"/>
        <v>0</v>
      </c>
      <c r="EL22" s="127">
        <f t="shared" si="53"/>
        <v>0</v>
      </c>
      <c r="EM22" s="127">
        <f t="shared" si="53"/>
        <v>0</v>
      </c>
      <c r="EN22" s="127">
        <f t="shared" si="53"/>
        <v>0</v>
      </c>
      <c r="EO22" s="127">
        <f t="shared" si="53"/>
        <v>0</v>
      </c>
      <c r="EP22" s="127">
        <f t="shared" si="53"/>
        <v>0</v>
      </c>
      <c r="EQ22" s="127">
        <f t="shared" si="53"/>
        <v>0</v>
      </c>
      <c r="ER22" s="127">
        <f t="shared" si="53"/>
        <v>22517</v>
      </c>
      <c r="ES22" s="127">
        <f t="shared" si="53"/>
        <v>24921</v>
      </c>
      <c r="ET22" s="127">
        <f t="shared" si="53"/>
        <v>3369</v>
      </c>
      <c r="EU22" s="127">
        <f t="shared" si="53"/>
        <v>25000</v>
      </c>
      <c r="EV22" s="127">
        <f t="shared" si="53"/>
        <v>500</v>
      </c>
      <c r="EW22" s="127">
        <f t="shared" si="53"/>
        <v>0</v>
      </c>
      <c r="EX22" s="127">
        <f t="shared" si="53"/>
        <v>7900</v>
      </c>
      <c r="EY22" s="127">
        <f t="shared" si="53"/>
        <v>0</v>
      </c>
      <c r="EZ22" s="127">
        <f t="shared" si="53"/>
        <v>0</v>
      </c>
      <c r="FA22" s="127">
        <f t="shared" si="53"/>
        <v>0</v>
      </c>
      <c r="FB22" s="127">
        <f t="shared" si="53"/>
        <v>0</v>
      </c>
      <c r="FC22" s="127">
        <f t="shared" si="53"/>
        <v>23241</v>
      </c>
      <c r="FD22" s="127">
        <f t="shared" si="53"/>
        <v>0</v>
      </c>
      <c r="FE22" s="127">
        <f t="shared" si="53"/>
        <v>0</v>
      </c>
      <c r="FF22" s="127">
        <f t="shared" si="53"/>
        <v>0</v>
      </c>
      <c r="FG22" s="127">
        <f t="shared" si="53"/>
        <v>10309</v>
      </c>
      <c r="FH22" s="127">
        <f t="shared" si="53"/>
        <v>0</v>
      </c>
      <c r="FI22" s="127">
        <f t="shared" si="53"/>
        <v>81310</v>
      </c>
      <c r="FJ22" s="127">
        <f t="shared" si="53"/>
        <v>0</v>
      </c>
      <c r="FK22" s="127">
        <f t="shared" si="53"/>
        <v>0</v>
      </c>
      <c r="FL22" s="127">
        <f t="shared" si="53"/>
        <v>0</v>
      </c>
      <c r="FM22" s="127">
        <f t="shared" si="53"/>
        <v>45486</v>
      </c>
      <c r="FN22" s="127">
        <f t="shared" si="53"/>
        <v>0</v>
      </c>
      <c r="FO22" s="127">
        <f t="shared" si="53"/>
        <v>0</v>
      </c>
      <c r="FP22" s="127">
        <f t="shared" si="53"/>
        <v>0</v>
      </c>
      <c r="FQ22" s="127">
        <f t="shared" si="53"/>
        <v>47293</v>
      </c>
      <c r="FR22" s="127">
        <f t="shared" si="53"/>
        <v>196828</v>
      </c>
      <c r="FS22" s="127">
        <f t="shared" si="53"/>
        <v>1315</v>
      </c>
      <c r="FT22" s="127">
        <f t="shared" si="53"/>
        <v>0</v>
      </c>
      <c r="FU22" s="127">
        <f t="shared" si="53"/>
        <v>41442</v>
      </c>
      <c r="FV22" s="127">
        <f t="shared" si="53"/>
        <v>0</v>
      </c>
      <c r="FW22" s="127">
        <f t="shared" si="53"/>
        <v>0</v>
      </c>
      <c r="FX22" s="127">
        <f t="shared" si="53"/>
        <v>0</v>
      </c>
      <c r="FY22" s="127">
        <f t="shared" si="53"/>
        <v>45601</v>
      </c>
      <c r="FZ22" s="127">
        <f t="shared" si="53"/>
        <v>2029</v>
      </c>
      <c r="GA22" s="128">
        <f t="shared" si="53"/>
        <v>2247664</v>
      </c>
      <c r="GB22" s="127">
        <f t="shared" si="53"/>
        <v>18478</v>
      </c>
      <c r="GC22" s="211">
        <f t="shared" si="53"/>
        <v>2266142</v>
      </c>
    </row>
    <row r="23" spans="2:185" outlineLevel="1">
      <c r="B23" s="72" t="s">
        <v>28</v>
      </c>
      <c r="C23" s="124" t="str">
        <f t="shared" ref="C23:BN23" si="54">C116</f>
        <v>010260000000</v>
      </c>
      <c r="D23" s="124" t="str">
        <f t="shared" si="54"/>
        <v>City of Watervliet</v>
      </c>
      <c r="E23" s="124" t="str">
        <f t="shared" si="54"/>
        <v>Albany</v>
      </c>
      <c r="F23" s="124" t="str">
        <f t="shared" si="54"/>
        <v>12/31</v>
      </c>
      <c r="G23" s="125">
        <f t="shared" si="54"/>
        <v>10254</v>
      </c>
      <c r="H23" s="126">
        <f t="shared" si="54"/>
        <v>0</v>
      </c>
      <c r="I23" s="126">
        <f t="shared" si="54"/>
        <v>1.4</v>
      </c>
      <c r="J23" s="127">
        <f t="shared" si="54"/>
        <v>389563501</v>
      </c>
      <c r="K23" s="127">
        <f t="shared" si="54"/>
        <v>7199463</v>
      </c>
      <c r="L23" s="127">
        <f t="shared" si="54"/>
        <v>3824057</v>
      </c>
      <c r="M23" s="127">
        <f t="shared" si="54"/>
        <v>0</v>
      </c>
      <c r="N23" s="127">
        <f t="shared" si="54"/>
        <v>0</v>
      </c>
      <c r="O23" s="127">
        <f t="shared" si="54"/>
        <v>0</v>
      </c>
      <c r="P23" s="127">
        <f t="shared" si="54"/>
        <v>130013</v>
      </c>
      <c r="Q23" s="127">
        <f t="shared" si="54"/>
        <v>16243</v>
      </c>
      <c r="R23" s="127">
        <f t="shared" si="54"/>
        <v>0</v>
      </c>
      <c r="S23" s="127">
        <f t="shared" si="54"/>
        <v>0</v>
      </c>
      <c r="T23" s="127">
        <f t="shared" si="54"/>
        <v>0</v>
      </c>
      <c r="U23" s="127">
        <f t="shared" si="54"/>
        <v>3079552</v>
      </c>
      <c r="V23" s="127">
        <f t="shared" si="54"/>
        <v>161549</v>
      </c>
      <c r="W23" s="127">
        <f t="shared" si="54"/>
        <v>0</v>
      </c>
      <c r="X23" s="127">
        <f t="shared" si="54"/>
        <v>162368</v>
      </c>
      <c r="Y23" s="127">
        <f t="shared" si="54"/>
        <v>0</v>
      </c>
      <c r="Z23" s="127">
        <f t="shared" si="54"/>
        <v>0</v>
      </c>
      <c r="AA23" s="127">
        <f t="shared" si="54"/>
        <v>0</v>
      </c>
      <c r="AB23" s="127">
        <f t="shared" si="54"/>
        <v>166958</v>
      </c>
      <c r="AC23" s="127">
        <f t="shared" si="54"/>
        <v>0</v>
      </c>
      <c r="AD23" s="127">
        <f t="shared" si="54"/>
        <v>0</v>
      </c>
      <c r="AE23" s="127">
        <f t="shared" si="54"/>
        <v>272623</v>
      </c>
      <c r="AF23" s="127">
        <f t="shared" si="54"/>
        <v>0</v>
      </c>
      <c r="AG23" s="127">
        <f t="shared" si="54"/>
        <v>0</v>
      </c>
      <c r="AH23" s="127">
        <f t="shared" si="54"/>
        <v>0</v>
      </c>
      <c r="AI23" s="127">
        <f t="shared" si="54"/>
        <v>127846</v>
      </c>
      <c r="AJ23" s="127">
        <f t="shared" si="54"/>
        <v>2043</v>
      </c>
      <c r="AK23" s="127">
        <f t="shared" si="54"/>
        <v>21640</v>
      </c>
      <c r="AL23" s="127">
        <f t="shared" si="54"/>
        <v>2901331</v>
      </c>
      <c r="AM23" s="127">
        <f t="shared" si="54"/>
        <v>1059618</v>
      </c>
      <c r="AN23" s="127">
        <f t="shared" si="54"/>
        <v>0</v>
      </c>
      <c r="AO23" s="127">
        <f t="shared" si="54"/>
        <v>0</v>
      </c>
      <c r="AP23" s="127">
        <f t="shared" si="54"/>
        <v>0</v>
      </c>
      <c r="AQ23" s="127">
        <f t="shared" si="54"/>
        <v>96523</v>
      </c>
      <c r="AR23" s="127">
        <f t="shared" si="54"/>
        <v>0</v>
      </c>
      <c r="AS23" s="127">
        <f t="shared" si="54"/>
        <v>0</v>
      </c>
      <c r="AT23" s="127">
        <f t="shared" si="54"/>
        <v>0</v>
      </c>
      <c r="AU23" s="127">
        <f t="shared" si="54"/>
        <v>0</v>
      </c>
      <c r="AV23" s="127">
        <f t="shared" si="54"/>
        <v>0</v>
      </c>
      <c r="AW23" s="127">
        <f t="shared" si="54"/>
        <v>0</v>
      </c>
      <c r="AX23" s="127">
        <f t="shared" si="54"/>
        <v>0</v>
      </c>
      <c r="AY23" s="127">
        <f t="shared" si="54"/>
        <v>235255</v>
      </c>
      <c r="AZ23" s="127">
        <f t="shared" si="54"/>
        <v>0</v>
      </c>
      <c r="BA23" s="127">
        <f t="shared" si="54"/>
        <v>8997</v>
      </c>
      <c r="BB23" s="127">
        <f t="shared" si="54"/>
        <v>0</v>
      </c>
      <c r="BC23" s="127">
        <f t="shared" si="54"/>
        <v>0</v>
      </c>
      <c r="BD23" s="127">
        <f t="shared" si="54"/>
        <v>0</v>
      </c>
      <c r="BE23" s="127">
        <f t="shared" si="54"/>
        <v>0</v>
      </c>
      <c r="BF23" s="127">
        <f t="shared" si="54"/>
        <v>0</v>
      </c>
      <c r="BG23" s="127">
        <f t="shared" si="54"/>
        <v>0</v>
      </c>
      <c r="BH23" s="127">
        <f t="shared" si="54"/>
        <v>0</v>
      </c>
      <c r="BI23" s="127">
        <f t="shared" si="54"/>
        <v>0</v>
      </c>
      <c r="BJ23" s="127">
        <f t="shared" si="54"/>
        <v>0</v>
      </c>
      <c r="BK23" s="127">
        <f t="shared" si="54"/>
        <v>203285</v>
      </c>
      <c r="BL23" s="128">
        <f t="shared" si="54"/>
        <v>12469901</v>
      </c>
      <c r="BM23" s="127">
        <f t="shared" si="54"/>
        <v>1234891</v>
      </c>
      <c r="BN23" s="127">
        <f t="shared" si="54"/>
        <v>108556</v>
      </c>
      <c r="BO23" s="127">
        <f t="shared" ref="BO23:DZ23" si="55">BO116</f>
        <v>0</v>
      </c>
      <c r="BP23" s="127">
        <f t="shared" si="55"/>
        <v>0</v>
      </c>
      <c r="BQ23" s="127">
        <f t="shared" si="55"/>
        <v>0</v>
      </c>
      <c r="BR23" s="127">
        <f t="shared" si="55"/>
        <v>0</v>
      </c>
      <c r="BS23" s="127">
        <f t="shared" si="55"/>
        <v>0</v>
      </c>
      <c r="BT23" s="127">
        <f t="shared" si="55"/>
        <v>0</v>
      </c>
      <c r="BU23" s="127">
        <f t="shared" si="55"/>
        <v>0</v>
      </c>
      <c r="BV23" s="127">
        <f t="shared" si="55"/>
        <v>0</v>
      </c>
      <c r="BW23" s="127">
        <f t="shared" si="55"/>
        <v>0</v>
      </c>
      <c r="BX23" s="127">
        <f t="shared" si="55"/>
        <v>0</v>
      </c>
      <c r="BY23" s="127">
        <f t="shared" si="55"/>
        <v>0</v>
      </c>
      <c r="BZ23" s="127">
        <f t="shared" si="55"/>
        <v>5090986</v>
      </c>
      <c r="CA23" s="127">
        <f t="shared" si="55"/>
        <v>0</v>
      </c>
      <c r="CB23" s="127">
        <f t="shared" si="55"/>
        <v>0</v>
      </c>
      <c r="CC23" s="127">
        <f t="shared" si="55"/>
        <v>0</v>
      </c>
      <c r="CD23" s="127">
        <f t="shared" si="55"/>
        <v>0</v>
      </c>
      <c r="CE23" s="127">
        <f t="shared" si="55"/>
        <v>0</v>
      </c>
      <c r="CF23" s="127">
        <f t="shared" si="55"/>
        <v>0</v>
      </c>
      <c r="CG23" s="127">
        <f t="shared" si="55"/>
        <v>0</v>
      </c>
      <c r="CH23" s="127">
        <f t="shared" si="55"/>
        <v>0</v>
      </c>
      <c r="CI23" s="127">
        <f t="shared" si="55"/>
        <v>0</v>
      </c>
      <c r="CJ23" s="127">
        <f t="shared" si="55"/>
        <v>0</v>
      </c>
      <c r="CK23" s="127">
        <f t="shared" si="55"/>
        <v>0</v>
      </c>
      <c r="CL23" s="127">
        <f t="shared" si="55"/>
        <v>246864</v>
      </c>
      <c r="CM23" s="128">
        <f t="shared" si="55"/>
        <v>19151198</v>
      </c>
      <c r="CN23" s="127">
        <f t="shared" si="55"/>
        <v>0</v>
      </c>
      <c r="CO23" s="127">
        <f t="shared" si="55"/>
        <v>69500</v>
      </c>
      <c r="CP23" s="127">
        <f t="shared" si="55"/>
        <v>0</v>
      </c>
      <c r="CQ23" s="127">
        <f t="shared" si="55"/>
        <v>1147128</v>
      </c>
      <c r="CR23" s="127">
        <f t="shared" si="55"/>
        <v>0</v>
      </c>
      <c r="CS23" s="128">
        <f t="shared" si="55"/>
        <v>20367826</v>
      </c>
      <c r="CT23" s="127">
        <f t="shared" si="55"/>
        <v>651944</v>
      </c>
      <c r="CU23" s="127">
        <f t="shared" si="55"/>
        <v>683684</v>
      </c>
      <c r="CV23" s="127">
        <f t="shared" si="55"/>
        <v>0</v>
      </c>
      <c r="CW23" s="127">
        <f t="shared" si="55"/>
        <v>0</v>
      </c>
      <c r="CX23" s="127">
        <f t="shared" si="55"/>
        <v>6794</v>
      </c>
      <c r="CY23" s="127">
        <f t="shared" si="55"/>
        <v>2200</v>
      </c>
      <c r="CZ23" s="127">
        <f t="shared" si="55"/>
        <v>0</v>
      </c>
      <c r="DA23" s="127">
        <f t="shared" si="55"/>
        <v>0</v>
      </c>
      <c r="DB23" s="127">
        <f t="shared" si="55"/>
        <v>0</v>
      </c>
      <c r="DC23" s="127">
        <f t="shared" si="55"/>
        <v>0</v>
      </c>
      <c r="DD23" s="127">
        <f t="shared" si="55"/>
        <v>0</v>
      </c>
      <c r="DE23" s="127">
        <f t="shared" si="55"/>
        <v>0</v>
      </c>
      <c r="DF23" s="127">
        <f t="shared" si="55"/>
        <v>0</v>
      </c>
      <c r="DG23" s="127">
        <f t="shared" si="55"/>
        <v>0</v>
      </c>
      <c r="DH23" s="127">
        <f t="shared" si="55"/>
        <v>2479748</v>
      </c>
      <c r="DI23" s="127">
        <f t="shared" si="55"/>
        <v>1961407</v>
      </c>
      <c r="DJ23" s="127">
        <f t="shared" si="55"/>
        <v>0</v>
      </c>
      <c r="DK23" s="127">
        <f t="shared" si="55"/>
        <v>0</v>
      </c>
      <c r="DL23" s="127">
        <f t="shared" si="55"/>
        <v>0</v>
      </c>
      <c r="DM23" s="127">
        <f t="shared" si="55"/>
        <v>0</v>
      </c>
      <c r="DN23" s="127">
        <f t="shared" si="55"/>
        <v>115263</v>
      </c>
      <c r="DO23" s="127">
        <f t="shared" si="55"/>
        <v>32634</v>
      </c>
      <c r="DP23" s="127">
        <f t="shared" si="55"/>
        <v>0</v>
      </c>
      <c r="DQ23" s="127">
        <f t="shared" si="55"/>
        <v>0</v>
      </c>
      <c r="DR23" s="127">
        <f t="shared" si="55"/>
        <v>0</v>
      </c>
      <c r="DS23" s="127">
        <f t="shared" si="55"/>
        <v>0</v>
      </c>
      <c r="DT23" s="127">
        <f t="shared" si="55"/>
        <v>0</v>
      </c>
      <c r="DU23" s="127">
        <f t="shared" si="55"/>
        <v>5491110</v>
      </c>
      <c r="DV23" s="127">
        <f t="shared" si="55"/>
        <v>0</v>
      </c>
      <c r="DW23" s="127">
        <f t="shared" si="55"/>
        <v>0</v>
      </c>
      <c r="DX23" s="127">
        <f t="shared" si="55"/>
        <v>0</v>
      </c>
      <c r="DY23" s="127">
        <f t="shared" si="55"/>
        <v>0</v>
      </c>
      <c r="DZ23" s="127">
        <f t="shared" si="55"/>
        <v>0</v>
      </c>
      <c r="EA23" s="127">
        <f t="shared" ref="EA23:GC23" si="56">EA116</f>
        <v>0</v>
      </c>
      <c r="EB23" s="127">
        <f t="shared" si="56"/>
        <v>158214</v>
      </c>
      <c r="EC23" s="127">
        <f t="shared" si="56"/>
        <v>0</v>
      </c>
      <c r="ED23" s="127">
        <f t="shared" si="56"/>
        <v>0</v>
      </c>
      <c r="EE23" s="127">
        <f t="shared" si="56"/>
        <v>0</v>
      </c>
      <c r="EF23" s="127">
        <f t="shared" si="56"/>
        <v>0</v>
      </c>
      <c r="EG23" s="127">
        <f t="shared" si="56"/>
        <v>0</v>
      </c>
      <c r="EH23" s="127">
        <f t="shared" si="56"/>
        <v>0</v>
      </c>
      <c r="EI23" s="127">
        <f t="shared" si="56"/>
        <v>0</v>
      </c>
      <c r="EJ23" s="127">
        <f t="shared" si="56"/>
        <v>0</v>
      </c>
      <c r="EK23" s="127">
        <f t="shared" si="56"/>
        <v>0</v>
      </c>
      <c r="EL23" s="127">
        <f t="shared" si="56"/>
        <v>0</v>
      </c>
      <c r="EM23" s="127">
        <f t="shared" si="56"/>
        <v>130800</v>
      </c>
      <c r="EN23" s="127">
        <f t="shared" si="56"/>
        <v>468305</v>
      </c>
      <c r="EO23" s="127">
        <f t="shared" si="56"/>
        <v>0</v>
      </c>
      <c r="EP23" s="127">
        <f t="shared" si="56"/>
        <v>0</v>
      </c>
      <c r="EQ23" s="127">
        <f t="shared" si="56"/>
        <v>0</v>
      </c>
      <c r="ER23" s="127">
        <f t="shared" si="56"/>
        <v>201067</v>
      </c>
      <c r="ES23" s="127">
        <f t="shared" si="56"/>
        <v>0</v>
      </c>
      <c r="ET23" s="127">
        <f t="shared" si="56"/>
        <v>20769</v>
      </c>
      <c r="EU23" s="127">
        <f t="shared" si="56"/>
        <v>31000</v>
      </c>
      <c r="EV23" s="127">
        <f t="shared" si="56"/>
        <v>9999</v>
      </c>
      <c r="EW23" s="127">
        <f t="shared" si="56"/>
        <v>0</v>
      </c>
      <c r="EX23" s="127">
        <f t="shared" si="56"/>
        <v>0</v>
      </c>
      <c r="EY23" s="127">
        <f t="shared" si="56"/>
        <v>23500</v>
      </c>
      <c r="EZ23" s="127">
        <f t="shared" si="56"/>
        <v>3953</v>
      </c>
      <c r="FA23" s="127">
        <f t="shared" si="56"/>
        <v>0</v>
      </c>
      <c r="FB23" s="127">
        <f t="shared" si="56"/>
        <v>0</v>
      </c>
      <c r="FC23" s="127">
        <f t="shared" si="56"/>
        <v>1760396</v>
      </c>
      <c r="FD23" s="127">
        <f t="shared" si="56"/>
        <v>0</v>
      </c>
      <c r="FE23" s="127">
        <f t="shared" si="56"/>
        <v>0</v>
      </c>
      <c r="FF23" s="127">
        <f t="shared" si="56"/>
        <v>0</v>
      </c>
      <c r="FG23" s="127">
        <f t="shared" si="56"/>
        <v>618465</v>
      </c>
      <c r="FH23" s="127">
        <f t="shared" si="56"/>
        <v>0</v>
      </c>
      <c r="FI23" s="127">
        <f t="shared" si="56"/>
        <v>466234</v>
      </c>
      <c r="FJ23" s="127">
        <f t="shared" si="56"/>
        <v>0</v>
      </c>
      <c r="FK23" s="127">
        <f t="shared" si="56"/>
        <v>0</v>
      </c>
      <c r="FL23" s="127">
        <f t="shared" si="56"/>
        <v>0</v>
      </c>
      <c r="FM23" s="127">
        <f t="shared" si="56"/>
        <v>877810</v>
      </c>
      <c r="FN23" s="127">
        <f t="shared" si="56"/>
        <v>0</v>
      </c>
      <c r="FO23" s="127">
        <f t="shared" si="56"/>
        <v>0</v>
      </c>
      <c r="FP23" s="127">
        <f t="shared" si="56"/>
        <v>0</v>
      </c>
      <c r="FQ23" s="127">
        <f t="shared" si="56"/>
        <v>461014</v>
      </c>
      <c r="FR23" s="127">
        <f t="shared" si="56"/>
        <v>1603721</v>
      </c>
      <c r="FS23" s="127">
        <f t="shared" si="56"/>
        <v>0</v>
      </c>
      <c r="FT23" s="127">
        <f t="shared" si="56"/>
        <v>12758</v>
      </c>
      <c r="FU23" s="127">
        <f t="shared" si="56"/>
        <v>178718</v>
      </c>
      <c r="FV23" s="127">
        <f t="shared" si="56"/>
        <v>900</v>
      </c>
      <c r="FW23" s="127">
        <f t="shared" si="56"/>
        <v>0</v>
      </c>
      <c r="FX23" s="127">
        <f t="shared" si="56"/>
        <v>0</v>
      </c>
      <c r="FY23" s="127">
        <f t="shared" si="56"/>
        <v>634500</v>
      </c>
      <c r="FZ23" s="127">
        <f t="shared" si="56"/>
        <v>297537</v>
      </c>
      <c r="GA23" s="128">
        <f t="shared" si="56"/>
        <v>19384444</v>
      </c>
      <c r="GB23" s="127">
        <f t="shared" si="56"/>
        <v>1147128</v>
      </c>
      <c r="GC23" s="211">
        <f t="shared" si="56"/>
        <v>20531572</v>
      </c>
    </row>
    <row r="24" spans="2:185" outlineLevel="1">
      <c r="B24" s="84" t="s">
        <v>29</v>
      </c>
      <c r="C24" s="130" t="str">
        <f t="shared" ref="C24:BN24" si="57">C117</f>
        <v>010389000000</v>
      </c>
      <c r="D24" s="130" t="str">
        <f t="shared" si="57"/>
        <v>Town of Westerlo</v>
      </c>
      <c r="E24" s="130" t="str">
        <f t="shared" si="57"/>
        <v>Albany</v>
      </c>
      <c r="F24" s="130" t="str">
        <f t="shared" si="57"/>
        <v>12/31</v>
      </c>
      <c r="G24" s="131">
        <f t="shared" si="57"/>
        <v>3361</v>
      </c>
      <c r="H24" s="132">
        <f t="shared" si="57"/>
        <v>0</v>
      </c>
      <c r="I24" s="132">
        <f t="shared" si="57"/>
        <v>57.8</v>
      </c>
      <c r="J24" s="133">
        <f t="shared" si="57"/>
        <v>334238875</v>
      </c>
      <c r="K24" s="133">
        <f t="shared" si="57"/>
        <v>1180000</v>
      </c>
      <c r="L24" s="133">
        <f t="shared" si="57"/>
        <v>994007</v>
      </c>
      <c r="M24" s="133">
        <f t="shared" si="57"/>
        <v>0</v>
      </c>
      <c r="N24" s="133">
        <f t="shared" si="57"/>
        <v>0</v>
      </c>
      <c r="O24" s="133">
        <f t="shared" si="57"/>
        <v>0</v>
      </c>
      <c r="P24" s="133">
        <f t="shared" si="57"/>
        <v>0</v>
      </c>
      <c r="Q24" s="133">
        <f t="shared" si="57"/>
        <v>4604</v>
      </c>
      <c r="R24" s="133">
        <f t="shared" si="57"/>
        <v>0</v>
      </c>
      <c r="S24" s="133">
        <f t="shared" si="57"/>
        <v>0</v>
      </c>
      <c r="T24" s="133">
        <f t="shared" si="57"/>
        <v>0</v>
      </c>
      <c r="U24" s="133">
        <f t="shared" si="57"/>
        <v>1045726</v>
      </c>
      <c r="V24" s="133">
        <f t="shared" si="57"/>
        <v>0</v>
      </c>
      <c r="W24" s="133">
        <f t="shared" si="57"/>
        <v>0</v>
      </c>
      <c r="X24" s="133">
        <f t="shared" si="57"/>
        <v>8895</v>
      </c>
      <c r="Y24" s="133">
        <f t="shared" si="57"/>
        <v>0</v>
      </c>
      <c r="Z24" s="133">
        <f t="shared" si="57"/>
        <v>0</v>
      </c>
      <c r="AA24" s="133">
        <f t="shared" si="57"/>
        <v>0</v>
      </c>
      <c r="AB24" s="133">
        <f t="shared" si="57"/>
        <v>3433</v>
      </c>
      <c r="AC24" s="133">
        <f t="shared" si="57"/>
        <v>0</v>
      </c>
      <c r="AD24" s="133">
        <f t="shared" si="57"/>
        <v>0</v>
      </c>
      <c r="AE24" s="133">
        <f t="shared" si="57"/>
        <v>0</v>
      </c>
      <c r="AF24" s="133">
        <f t="shared" si="57"/>
        <v>0</v>
      </c>
      <c r="AG24" s="133">
        <f t="shared" si="57"/>
        <v>0</v>
      </c>
      <c r="AH24" s="133">
        <f t="shared" si="57"/>
        <v>0</v>
      </c>
      <c r="AI24" s="133">
        <f t="shared" si="57"/>
        <v>0</v>
      </c>
      <c r="AJ24" s="133">
        <f t="shared" si="57"/>
        <v>2364</v>
      </c>
      <c r="AK24" s="133">
        <f t="shared" si="57"/>
        <v>3901</v>
      </c>
      <c r="AL24" s="133">
        <f t="shared" si="57"/>
        <v>92872</v>
      </c>
      <c r="AM24" s="133">
        <f t="shared" si="57"/>
        <v>2063</v>
      </c>
      <c r="AN24" s="133">
        <f t="shared" si="57"/>
        <v>0</v>
      </c>
      <c r="AO24" s="133">
        <f t="shared" si="57"/>
        <v>0</v>
      </c>
      <c r="AP24" s="133">
        <f t="shared" si="57"/>
        <v>0</v>
      </c>
      <c r="AQ24" s="133">
        <f t="shared" si="57"/>
        <v>0</v>
      </c>
      <c r="AR24" s="133">
        <f t="shared" si="57"/>
        <v>0</v>
      </c>
      <c r="AS24" s="133">
        <f t="shared" si="57"/>
        <v>0</v>
      </c>
      <c r="AT24" s="133">
        <f t="shared" si="57"/>
        <v>0</v>
      </c>
      <c r="AU24" s="133">
        <f t="shared" si="57"/>
        <v>0</v>
      </c>
      <c r="AV24" s="133">
        <f t="shared" si="57"/>
        <v>0</v>
      </c>
      <c r="AW24" s="133">
        <f t="shared" si="57"/>
        <v>0</v>
      </c>
      <c r="AX24" s="133">
        <f t="shared" si="57"/>
        <v>0</v>
      </c>
      <c r="AY24" s="133">
        <f t="shared" si="57"/>
        <v>0</v>
      </c>
      <c r="AZ24" s="133">
        <f t="shared" si="57"/>
        <v>0</v>
      </c>
      <c r="BA24" s="133">
        <f t="shared" si="57"/>
        <v>2517</v>
      </c>
      <c r="BB24" s="133">
        <f t="shared" si="57"/>
        <v>11256</v>
      </c>
      <c r="BC24" s="133">
        <f t="shared" si="57"/>
        <v>0</v>
      </c>
      <c r="BD24" s="133">
        <f t="shared" si="57"/>
        <v>14394</v>
      </c>
      <c r="BE24" s="133">
        <f t="shared" si="57"/>
        <v>0</v>
      </c>
      <c r="BF24" s="133">
        <f t="shared" si="57"/>
        <v>8153</v>
      </c>
      <c r="BG24" s="133">
        <f t="shared" si="57"/>
        <v>0</v>
      </c>
      <c r="BH24" s="133">
        <f t="shared" si="57"/>
        <v>0</v>
      </c>
      <c r="BI24" s="133">
        <f t="shared" si="57"/>
        <v>1555</v>
      </c>
      <c r="BJ24" s="133">
        <f t="shared" si="57"/>
        <v>0</v>
      </c>
      <c r="BK24" s="133">
        <f t="shared" si="57"/>
        <v>1198</v>
      </c>
      <c r="BL24" s="134">
        <f t="shared" si="57"/>
        <v>2196938</v>
      </c>
      <c r="BM24" s="133">
        <f t="shared" si="57"/>
        <v>677</v>
      </c>
      <c r="BN24" s="133">
        <f t="shared" si="57"/>
        <v>62480</v>
      </c>
      <c r="BO24" s="133">
        <f t="shared" ref="BO24:DZ24" si="58">BO117</f>
        <v>0</v>
      </c>
      <c r="BP24" s="133">
        <f t="shared" si="58"/>
        <v>0</v>
      </c>
      <c r="BQ24" s="133">
        <f t="shared" si="58"/>
        <v>0</v>
      </c>
      <c r="BR24" s="133">
        <f t="shared" si="58"/>
        <v>0</v>
      </c>
      <c r="BS24" s="133">
        <f t="shared" si="58"/>
        <v>137424</v>
      </c>
      <c r="BT24" s="133">
        <f t="shared" si="58"/>
        <v>0</v>
      </c>
      <c r="BU24" s="133">
        <f t="shared" si="58"/>
        <v>0</v>
      </c>
      <c r="BV24" s="133">
        <f t="shared" si="58"/>
        <v>33800</v>
      </c>
      <c r="BW24" s="133">
        <f t="shared" si="58"/>
        <v>0</v>
      </c>
      <c r="BX24" s="133">
        <f t="shared" si="58"/>
        <v>0</v>
      </c>
      <c r="BY24" s="133">
        <f t="shared" si="58"/>
        <v>0</v>
      </c>
      <c r="BZ24" s="133">
        <f t="shared" si="58"/>
        <v>0</v>
      </c>
      <c r="CA24" s="133">
        <f t="shared" si="58"/>
        <v>0</v>
      </c>
      <c r="CB24" s="133">
        <f t="shared" si="58"/>
        <v>0</v>
      </c>
      <c r="CC24" s="133">
        <f t="shared" si="58"/>
        <v>0</v>
      </c>
      <c r="CD24" s="133">
        <f t="shared" si="58"/>
        <v>0</v>
      </c>
      <c r="CE24" s="133">
        <f t="shared" si="58"/>
        <v>0</v>
      </c>
      <c r="CF24" s="133">
        <f t="shared" si="58"/>
        <v>0</v>
      </c>
      <c r="CG24" s="133">
        <f t="shared" si="58"/>
        <v>0</v>
      </c>
      <c r="CH24" s="133">
        <f t="shared" si="58"/>
        <v>0</v>
      </c>
      <c r="CI24" s="133">
        <f t="shared" si="58"/>
        <v>0</v>
      </c>
      <c r="CJ24" s="133">
        <f t="shared" si="58"/>
        <v>0</v>
      </c>
      <c r="CK24" s="133">
        <f t="shared" si="58"/>
        <v>0</v>
      </c>
      <c r="CL24" s="133">
        <f t="shared" si="58"/>
        <v>0</v>
      </c>
      <c r="CM24" s="134">
        <f t="shared" si="58"/>
        <v>2431319</v>
      </c>
      <c r="CN24" s="133">
        <f t="shared" si="58"/>
        <v>0</v>
      </c>
      <c r="CO24" s="133">
        <f t="shared" si="58"/>
        <v>0</v>
      </c>
      <c r="CP24" s="133">
        <f t="shared" si="58"/>
        <v>0</v>
      </c>
      <c r="CQ24" s="133">
        <f t="shared" si="58"/>
        <v>4785</v>
      </c>
      <c r="CR24" s="133">
        <f t="shared" si="58"/>
        <v>0</v>
      </c>
      <c r="CS24" s="134">
        <f t="shared" si="58"/>
        <v>2436104</v>
      </c>
      <c r="CT24" s="133">
        <f t="shared" si="58"/>
        <v>327847</v>
      </c>
      <c r="CU24" s="133">
        <f t="shared" si="58"/>
        <v>260941</v>
      </c>
      <c r="CV24" s="133">
        <f t="shared" si="58"/>
        <v>0</v>
      </c>
      <c r="CW24" s="133">
        <f t="shared" si="58"/>
        <v>0</v>
      </c>
      <c r="CX24" s="133">
        <f t="shared" si="58"/>
        <v>33227</v>
      </c>
      <c r="CY24" s="133">
        <f t="shared" si="58"/>
        <v>0</v>
      </c>
      <c r="CZ24" s="133">
        <f t="shared" si="58"/>
        <v>0</v>
      </c>
      <c r="DA24" s="133">
        <f t="shared" si="58"/>
        <v>0</v>
      </c>
      <c r="DB24" s="133">
        <f t="shared" si="58"/>
        <v>0</v>
      </c>
      <c r="DC24" s="133">
        <f t="shared" si="58"/>
        <v>0</v>
      </c>
      <c r="DD24" s="133">
        <f t="shared" si="58"/>
        <v>0</v>
      </c>
      <c r="DE24" s="133">
        <f t="shared" si="58"/>
        <v>0</v>
      </c>
      <c r="DF24" s="133">
        <f t="shared" si="58"/>
        <v>0</v>
      </c>
      <c r="DG24" s="133">
        <f t="shared" si="58"/>
        <v>992</v>
      </c>
      <c r="DH24" s="133">
        <f t="shared" si="58"/>
        <v>0</v>
      </c>
      <c r="DI24" s="133">
        <f t="shared" si="58"/>
        <v>180707</v>
      </c>
      <c r="DJ24" s="133">
        <f t="shared" si="58"/>
        <v>72700</v>
      </c>
      <c r="DK24" s="133">
        <f t="shared" si="58"/>
        <v>0</v>
      </c>
      <c r="DL24" s="133">
        <f t="shared" si="58"/>
        <v>0</v>
      </c>
      <c r="DM24" s="133">
        <f t="shared" si="58"/>
        <v>0</v>
      </c>
      <c r="DN24" s="133">
        <f t="shared" si="58"/>
        <v>30905</v>
      </c>
      <c r="DO24" s="133">
        <f t="shared" si="58"/>
        <v>0</v>
      </c>
      <c r="DP24" s="133">
        <f t="shared" si="58"/>
        <v>0</v>
      </c>
      <c r="DQ24" s="133">
        <f t="shared" si="58"/>
        <v>0</v>
      </c>
      <c r="DR24" s="133">
        <f t="shared" si="58"/>
        <v>0</v>
      </c>
      <c r="DS24" s="133">
        <f t="shared" si="58"/>
        <v>0</v>
      </c>
      <c r="DT24" s="133">
        <f t="shared" si="58"/>
        <v>0</v>
      </c>
      <c r="DU24" s="133">
        <f t="shared" si="58"/>
        <v>683847</v>
      </c>
      <c r="DV24" s="133">
        <f t="shared" si="58"/>
        <v>0</v>
      </c>
      <c r="DW24" s="133">
        <f t="shared" si="58"/>
        <v>0</v>
      </c>
      <c r="DX24" s="133">
        <f t="shared" si="58"/>
        <v>0</v>
      </c>
      <c r="DY24" s="133">
        <f t="shared" si="58"/>
        <v>0</v>
      </c>
      <c r="DZ24" s="133">
        <f t="shared" si="58"/>
        <v>0</v>
      </c>
      <c r="EA24" s="133">
        <f t="shared" ref="EA24:GC24" si="59">EA117</f>
        <v>86418</v>
      </c>
      <c r="EB24" s="133">
        <f t="shared" si="59"/>
        <v>8399</v>
      </c>
      <c r="EC24" s="133">
        <f t="shared" si="59"/>
        <v>0</v>
      </c>
      <c r="ED24" s="133">
        <f t="shared" si="59"/>
        <v>0</v>
      </c>
      <c r="EE24" s="133">
        <f t="shared" si="59"/>
        <v>0</v>
      </c>
      <c r="EF24" s="133">
        <f t="shared" si="59"/>
        <v>0</v>
      </c>
      <c r="EG24" s="133">
        <f t="shared" si="59"/>
        <v>0</v>
      </c>
      <c r="EH24" s="133">
        <f t="shared" si="59"/>
        <v>0</v>
      </c>
      <c r="EI24" s="133">
        <f t="shared" si="59"/>
        <v>0</v>
      </c>
      <c r="EJ24" s="133">
        <f t="shared" si="59"/>
        <v>0</v>
      </c>
      <c r="EK24" s="133">
        <f t="shared" si="59"/>
        <v>0</v>
      </c>
      <c r="EL24" s="133">
        <f t="shared" si="59"/>
        <v>0</v>
      </c>
      <c r="EM24" s="133">
        <f t="shared" si="59"/>
        <v>0</v>
      </c>
      <c r="EN24" s="133">
        <f t="shared" si="59"/>
        <v>0</v>
      </c>
      <c r="EO24" s="133">
        <f t="shared" si="59"/>
        <v>0</v>
      </c>
      <c r="EP24" s="133">
        <f t="shared" si="59"/>
        <v>0</v>
      </c>
      <c r="EQ24" s="133">
        <f t="shared" si="59"/>
        <v>0</v>
      </c>
      <c r="ER24" s="133">
        <f t="shared" si="59"/>
        <v>165438</v>
      </c>
      <c r="ES24" s="133">
        <f t="shared" si="59"/>
        <v>0</v>
      </c>
      <c r="ET24" s="133">
        <f t="shared" si="59"/>
        <v>-920</v>
      </c>
      <c r="EU24" s="133">
        <f t="shared" si="59"/>
        <v>63440</v>
      </c>
      <c r="EV24" s="133">
        <f t="shared" si="59"/>
        <v>1924</v>
      </c>
      <c r="EW24" s="133">
        <f t="shared" si="59"/>
        <v>0</v>
      </c>
      <c r="EX24" s="133">
        <f t="shared" si="59"/>
        <v>0</v>
      </c>
      <c r="EY24" s="133">
        <f t="shared" si="59"/>
        <v>0</v>
      </c>
      <c r="EZ24" s="133">
        <f t="shared" si="59"/>
        <v>0</v>
      </c>
      <c r="FA24" s="133">
        <f t="shared" si="59"/>
        <v>0</v>
      </c>
      <c r="FB24" s="133">
        <f t="shared" si="59"/>
        <v>0</v>
      </c>
      <c r="FC24" s="133">
        <f t="shared" si="59"/>
        <v>55625</v>
      </c>
      <c r="FD24" s="133">
        <f t="shared" si="59"/>
        <v>0</v>
      </c>
      <c r="FE24" s="133">
        <f t="shared" si="59"/>
        <v>0</v>
      </c>
      <c r="FF24" s="133">
        <f t="shared" si="59"/>
        <v>0</v>
      </c>
      <c r="FG24" s="133">
        <f t="shared" si="59"/>
        <v>0</v>
      </c>
      <c r="FH24" s="133">
        <f t="shared" si="59"/>
        <v>0</v>
      </c>
      <c r="FI24" s="133">
        <f t="shared" si="59"/>
        <v>176303</v>
      </c>
      <c r="FJ24" s="133">
        <f t="shared" si="59"/>
        <v>0</v>
      </c>
      <c r="FK24" s="133">
        <f t="shared" si="59"/>
        <v>0</v>
      </c>
      <c r="FL24" s="133">
        <f t="shared" si="59"/>
        <v>0</v>
      </c>
      <c r="FM24" s="133">
        <f t="shared" si="59"/>
        <v>56353</v>
      </c>
      <c r="FN24" s="133">
        <f t="shared" si="59"/>
        <v>0</v>
      </c>
      <c r="FO24" s="133">
        <f t="shared" si="59"/>
        <v>0</v>
      </c>
      <c r="FP24" s="133">
        <f t="shared" si="59"/>
        <v>0</v>
      </c>
      <c r="FQ24" s="133">
        <f t="shared" si="59"/>
        <v>65086</v>
      </c>
      <c r="FR24" s="133">
        <f t="shared" si="59"/>
        <v>212498</v>
      </c>
      <c r="FS24" s="133">
        <f t="shared" si="59"/>
        <v>759</v>
      </c>
      <c r="FT24" s="133">
        <f t="shared" si="59"/>
        <v>0</v>
      </c>
      <c r="FU24" s="133">
        <f t="shared" si="59"/>
        <v>30712</v>
      </c>
      <c r="FV24" s="133">
        <f t="shared" si="59"/>
        <v>0</v>
      </c>
      <c r="FW24" s="133">
        <f t="shared" si="59"/>
        <v>0</v>
      </c>
      <c r="FX24" s="133">
        <f t="shared" si="59"/>
        <v>9519</v>
      </c>
      <c r="FY24" s="133">
        <f t="shared" si="59"/>
        <v>89500</v>
      </c>
      <c r="FZ24" s="133">
        <f t="shared" si="59"/>
        <v>12216</v>
      </c>
      <c r="GA24" s="134">
        <f t="shared" si="59"/>
        <v>2624436</v>
      </c>
      <c r="GB24" s="133">
        <f t="shared" si="59"/>
        <v>4785</v>
      </c>
      <c r="GC24" s="214">
        <f t="shared" si="59"/>
        <v>2629221</v>
      </c>
    </row>
    <row r="25" spans="2:185">
      <c r="B25" s="67" t="s">
        <v>30</v>
      </c>
      <c r="C25" s="119" t="str">
        <f t="shared" ref="C25:BN25" si="60">C118</f>
        <v>380100000000</v>
      </c>
      <c r="D25" s="119" t="str">
        <f t="shared" si="60"/>
        <v>County of Rensselaer</v>
      </c>
      <c r="E25" s="119" t="str">
        <f t="shared" si="60"/>
        <v>Rensselaer</v>
      </c>
      <c r="F25" s="119" t="str">
        <f t="shared" si="60"/>
        <v>12/31</v>
      </c>
      <c r="G25" s="120">
        <f t="shared" si="60"/>
        <v>159429</v>
      </c>
      <c r="H25" s="121">
        <f t="shared" si="60"/>
        <v>0</v>
      </c>
      <c r="I25" s="121">
        <f t="shared" si="60"/>
        <v>652.4</v>
      </c>
      <c r="J25" s="122">
        <f t="shared" si="60"/>
        <v>10505904197</v>
      </c>
      <c r="K25" s="122">
        <f t="shared" si="60"/>
        <v>172578257</v>
      </c>
      <c r="L25" s="122">
        <f t="shared" si="60"/>
        <v>54954180</v>
      </c>
      <c r="M25" s="122">
        <f t="shared" si="60"/>
        <v>0</v>
      </c>
      <c r="N25" s="122">
        <f t="shared" si="60"/>
        <v>0</v>
      </c>
      <c r="O25" s="122">
        <f t="shared" si="60"/>
        <v>0</v>
      </c>
      <c r="P25" s="122">
        <f t="shared" si="60"/>
        <v>2024904</v>
      </c>
      <c r="Q25" s="122">
        <f t="shared" si="60"/>
        <v>3098765</v>
      </c>
      <c r="R25" s="122">
        <f t="shared" si="60"/>
        <v>3323</v>
      </c>
      <c r="S25" s="122">
        <f t="shared" si="60"/>
        <v>0</v>
      </c>
      <c r="T25" s="122">
        <f t="shared" si="60"/>
        <v>68937650</v>
      </c>
      <c r="U25" s="122">
        <f t="shared" si="60"/>
        <v>0</v>
      </c>
      <c r="V25" s="122">
        <f t="shared" si="60"/>
        <v>0</v>
      </c>
      <c r="W25" s="122">
        <f t="shared" si="60"/>
        <v>362700</v>
      </c>
      <c r="X25" s="122">
        <f t="shared" si="60"/>
        <v>0</v>
      </c>
      <c r="Y25" s="122">
        <f t="shared" si="60"/>
        <v>574142</v>
      </c>
      <c r="Z25" s="122">
        <f t="shared" si="60"/>
        <v>1568826</v>
      </c>
      <c r="AA25" s="122">
        <f t="shared" si="60"/>
        <v>0</v>
      </c>
      <c r="AB25" s="122">
        <f t="shared" si="60"/>
        <v>3145312</v>
      </c>
      <c r="AC25" s="122">
        <f t="shared" si="60"/>
        <v>0</v>
      </c>
      <c r="AD25" s="122">
        <f t="shared" si="60"/>
        <v>454816</v>
      </c>
      <c r="AE25" s="122">
        <f t="shared" si="60"/>
        <v>43658379</v>
      </c>
      <c r="AF25" s="122">
        <f t="shared" si="60"/>
        <v>0</v>
      </c>
      <c r="AG25" s="122">
        <f t="shared" si="60"/>
        <v>0</v>
      </c>
      <c r="AH25" s="122">
        <f t="shared" si="60"/>
        <v>3824855</v>
      </c>
      <c r="AI25" s="122">
        <f t="shared" si="60"/>
        <v>0</v>
      </c>
      <c r="AJ25" s="122">
        <f t="shared" si="60"/>
        <v>0</v>
      </c>
      <c r="AK25" s="122">
        <f t="shared" si="60"/>
        <v>159775</v>
      </c>
      <c r="AL25" s="122">
        <f t="shared" si="60"/>
        <v>0</v>
      </c>
      <c r="AM25" s="122">
        <f t="shared" si="60"/>
        <v>5025546</v>
      </c>
      <c r="AN25" s="122">
        <f t="shared" si="60"/>
        <v>0</v>
      </c>
      <c r="AO25" s="122">
        <f t="shared" si="60"/>
        <v>2061172</v>
      </c>
      <c r="AP25" s="122">
        <f t="shared" si="60"/>
        <v>10435308</v>
      </c>
      <c r="AQ25" s="122">
        <f t="shared" si="60"/>
        <v>833221</v>
      </c>
      <c r="AR25" s="122">
        <f t="shared" si="60"/>
        <v>0</v>
      </c>
      <c r="AS25" s="122">
        <f t="shared" si="60"/>
        <v>0</v>
      </c>
      <c r="AT25" s="122">
        <f t="shared" si="60"/>
        <v>0</v>
      </c>
      <c r="AU25" s="122">
        <f t="shared" si="60"/>
        <v>0</v>
      </c>
      <c r="AV25" s="122">
        <f t="shared" si="60"/>
        <v>294167</v>
      </c>
      <c r="AW25" s="122">
        <f t="shared" si="60"/>
        <v>0</v>
      </c>
      <c r="AX25" s="122">
        <f t="shared" si="60"/>
        <v>0</v>
      </c>
      <c r="AY25" s="122">
        <f t="shared" si="60"/>
        <v>4626623</v>
      </c>
      <c r="AZ25" s="122">
        <f t="shared" si="60"/>
        <v>0</v>
      </c>
      <c r="BA25" s="122">
        <f t="shared" si="60"/>
        <v>424267</v>
      </c>
      <c r="BB25" s="122">
        <f t="shared" si="60"/>
        <v>34575</v>
      </c>
      <c r="BC25" s="122">
        <f t="shared" si="60"/>
        <v>2051453</v>
      </c>
      <c r="BD25" s="122">
        <f t="shared" si="60"/>
        <v>384998</v>
      </c>
      <c r="BE25" s="122">
        <f t="shared" si="60"/>
        <v>4808</v>
      </c>
      <c r="BF25" s="122">
        <f t="shared" si="60"/>
        <v>2388858</v>
      </c>
      <c r="BG25" s="122">
        <f t="shared" si="60"/>
        <v>0</v>
      </c>
      <c r="BH25" s="122">
        <f t="shared" si="60"/>
        <v>430199</v>
      </c>
      <c r="BI25" s="122">
        <f t="shared" si="60"/>
        <v>184558</v>
      </c>
      <c r="BJ25" s="122">
        <f t="shared" si="60"/>
        <v>6136</v>
      </c>
      <c r="BK25" s="122">
        <f t="shared" si="60"/>
        <v>19585198</v>
      </c>
      <c r="BL25" s="123">
        <f t="shared" si="60"/>
        <v>231538716</v>
      </c>
      <c r="BM25" s="122">
        <f t="shared" si="60"/>
        <v>0</v>
      </c>
      <c r="BN25" s="122">
        <f t="shared" si="60"/>
        <v>0</v>
      </c>
      <c r="BO25" s="122">
        <f t="shared" ref="BO25:DZ25" si="61">BO118</f>
        <v>1157039</v>
      </c>
      <c r="BP25" s="122">
        <f t="shared" si="61"/>
        <v>13199623</v>
      </c>
      <c r="BQ25" s="122">
        <f t="shared" si="61"/>
        <v>1637849</v>
      </c>
      <c r="BR25" s="122">
        <f t="shared" si="61"/>
        <v>8283390</v>
      </c>
      <c r="BS25" s="122">
        <f t="shared" si="61"/>
        <v>2226726</v>
      </c>
      <c r="BT25" s="122">
        <f t="shared" si="61"/>
        <v>17804120</v>
      </c>
      <c r="BU25" s="122">
        <f t="shared" si="61"/>
        <v>584885</v>
      </c>
      <c r="BV25" s="122">
        <f t="shared" si="61"/>
        <v>194720</v>
      </c>
      <c r="BW25" s="122">
        <f t="shared" si="61"/>
        <v>810761</v>
      </c>
      <c r="BX25" s="122">
        <f t="shared" si="61"/>
        <v>0</v>
      </c>
      <c r="BY25" s="122">
        <f t="shared" si="61"/>
        <v>0</v>
      </c>
      <c r="BZ25" s="122">
        <f t="shared" si="61"/>
        <v>33827</v>
      </c>
      <c r="CA25" s="122">
        <f t="shared" si="61"/>
        <v>0</v>
      </c>
      <c r="CB25" s="122">
        <f t="shared" si="61"/>
        <v>75000</v>
      </c>
      <c r="CC25" s="122">
        <f t="shared" si="61"/>
        <v>7141702</v>
      </c>
      <c r="CD25" s="122">
        <f t="shared" si="61"/>
        <v>990690</v>
      </c>
      <c r="CE25" s="122">
        <f t="shared" si="61"/>
        <v>16150351</v>
      </c>
      <c r="CF25" s="122">
        <f t="shared" si="61"/>
        <v>1628205</v>
      </c>
      <c r="CG25" s="122">
        <f t="shared" si="61"/>
        <v>161566</v>
      </c>
      <c r="CH25" s="122">
        <f t="shared" si="61"/>
        <v>682350</v>
      </c>
      <c r="CI25" s="122">
        <f t="shared" si="61"/>
        <v>0</v>
      </c>
      <c r="CJ25" s="122">
        <f t="shared" si="61"/>
        <v>0</v>
      </c>
      <c r="CK25" s="122">
        <f t="shared" si="61"/>
        <v>0</v>
      </c>
      <c r="CL25" s="122">
        <f t="shared" si="61"/>
        <v>380841</v>
      </c>
      <c r="CM25" s="123">
        <f t="shared" si="61"/>
        <v>304682362</v>
      </c>
      <c r="CN25" s="122">
        <f t="shared" si="61"/>
        <v>13510618</v>
      </c>
      <c r="CO25" s="122">
        <f t="shared" si="61"/>
        <v>0</v>
      </c>
      <c r="CP25" s="122">
        <f t="shared" si="61"/>
        <v>0</v>
      </c>
      <c r="CQ25" s="122">
        <f t="shared" si="61"/>
        <v>2873269</v>
      </c>
      <c r="CR25" s="122">
        <f t="shared" si="61"/>
        <v>0</v>
      </c>
      <c r="CS25" s="123">
        <f t="shared" si="61"/>
        <v>321066250</v>
      </c>
      <c r="CT25" s="122">
        <f t="shared" si="61"/>
        <v>9350769</v>
      </c>
      <c r="CU25" s="122">
        <f t="shared" si="61"/>
        <v>10307321</v>
      </c>
      <c r="CV25" s="122">
        <f t="shared" si="61"/>
        <v>24231050</v>
      </c>
      <c r="CW25" s="122">
        <f t="shared" si="61"/>
        <v>1548595</v>
      </c>
      <c r="CX25" s="122">
        <f t="shared" si="61"/>
        <v>1075841</v>
      </c>
      <c r="CY25" s="122">
        <f t="shared" si="61"/>
        <v>101185</v>
      </c>
      <c r="CZ25" s="122">
        <f t="shared" si="61"/>
        <v>0</v>
      </c>
      <c r="DA25" s="122">
        <f t="shared" si="61"/>
        <v>0</v>
      </c>
      <c r="DB25" s="122">
        <f t="shared" si="61"/>
        <v>0</v>
      </c>
      <c r="DC25" s="122">
        <f t="shared" si="61"/>
        <v>0</v>
      </c>
      <c r="DD25" s="122">
        <f t="shared" si="61"/>
        <v>0</v>
      </c>
      <c r="DE25" s="122">
        <f t="shared" si="61"/>
        <v>14511806</v>
      </c>
      <c r="DF25" s="122">
        <f t="shared" si="61"/>
        <v>13453321</v>
      </c>
      <c r="DG25" s="122">
        <f t="shared" si="61"/>
        <v>3468660</v>
      </c>
      <c r="DH25" s="122">
        <f t="shared" si="61"/>
        <v>4154516</v>
      </c>
      <c r="DI25" s="122">
        <f t="shared" si="61"/>
        <v>10163</v>
      </c>
      <c r="DJ25" s="122">
        <f t="shared" si="61"/>
        <v>0</v>
      </c>
      <c r="DK25" s="122">
        <f t="shared" si="61"/>
        <v>20432977</v>
      </c>
      <c r="DL25" s="122">
        <f t="shared" si="61"/>
        <v>0</v>
      </c>
      <c r="DM25" s="122">
        <f t="shared" si="61"/>
        <v>1194972</v>
      </c>
      <c r="DN25" s="122">
        <f t="shared" si="61"/>
        <v>0</v>
      </c>
      <c r="DO25" s="122">
        <f t="shared" si="61"/>
        <v>622201</v>
      </c>
      <c r="DP25" s="122">
        <f t="shared" si="61"/>
        <v>4705174</v>
      </c>
      <c r="DQ25" s="122">
        <f t="shared" si="61"/>
        <v>10378700</v>
      </c>
      <c r="DR25" s="122">
        <f t="shared" si="61"/>
        <v>913650</v>
      </c>
      <c r="DS25" s="122">
        <f t="shared" si="61"/>
        <v>27602158</v>
      </c>
      <c r="DT25" s="122">
        <f t="shared" si="61"/>
        <v>0</v>
      </c>
      <c r="DU25" s="122">
        <f t="shared" si="61"/>
        <v>7368087</v>
      </c>
      <c r="DV25" s="122">
        <f t="shared" si="61"/>
        <v>0</v>
      </c>
      <c r="DW25" s="122">
        <f t="shared" si="61"/>
        <v>543702</v>
      </c>
      <c r="DX25" s="122">
        <f t="shared" si="61"/>
        <v>0</v>
      </c>
      <c r="DY25" s="122">
        <f t="shared" si="61"/>
        <v>0</v>
      </c>
      <c r="DZ25" s="122">
        <f t="shared" si="61"/>
        <v>0</v>
      </c>
      <c r="EA25" s="122">
        <f t="shared" ref="EA25:GC25" si="62">EA118</f>
        <v>1556577</v>
      </c>
      <c r="EB25" s="122">
        <f t="shared" si="62"/>
        <v>0</v>
      </c>
      <c r="EC25" s="122">
        <f t="shared" si="62"/>
        <v>0</v>
      </c>
      <c r="ED25" s="122">
        <f t="shared" si="62"/>
        <v>14591688</v>
      </c>
      <c r="EE25" s="122">
        <f t="shared" si="62"/>
        <v>23967687</v>
      </c>
      <c r="EF25" s="122">
        <f t="shared" si="62"/>
        <v>32482117</v>
      </c>
      <c r="EG25" s="122">
        <f t="shared" si="62"/>
        <v>9039732</v>
      </c>
      <c r="EH25" s="122">
        <f t="shared" si="62"/>
        <v>0</v>
      </c>
      <c r="EI25" s="122">
        <f t="shared" si="62"/>
        <v>1027741</v>
      </c>
      <c r="EJ25" s="122">
        <f t="shared" si="62"/>
        <v>2008385</v>
      </c>
      <c r="EK25" s="122">
        <f t="shared" si="62"/>
        <v>0</v>
      </c>
      <c r="EL25" s="122">
        <f t="shared" si="62"/>
        <v>845563</v>
      </c>
      <c r="EM25" s="122">
        <f t="shared" si="62"/>
        <v>0</v>
      </c>
      <c r="EN25" s="122">
        <f t="shared" si="62"/>
        <v>794236</v>
      </c>
      <c r="EO25" s="122">
        <f t="shared" si="62"/>
        <v>95130</v>
      </c>
      <c r="EP25" s="122">
        <f t="shared" si="62"/>
        <v>0</v>
      </c>
      <c r="EQ25" s="122">
        <f t="shared" si="62"/>
        <v>0</v>
      </c>
      <c r="ER25" s="122">
        <f t="shared" si="62"/>
        <v>0</v>
      </c>
      <c r="ES25" s="122">
        <f t="shared" si="62"/>
        <v>0</v>
      </c>
      <c r="ET25" s="122">
        <f t="shared" si="62"/>
        <v>427844</v>
      </c>
      <c r="EU25" s="122">
        <f t="shared" si="62"/>
        <v>0</v>
      </c>
      <c r="EV25" s="122">
        <f t="shared" si="62"/>
        <v>0</v>
      </c>
      <c r="EW25" s="122">
        <f t="shared" si="62"/>
        <v>0</v>
      </c>
      <c r="EX25" s="122">
        <f t="shared" si="62"/>
        <v>273958</v>
      </c>
      <c r="EY25" s="122">
        <f t="shared" si="62"/>
        <v>2973266</v>
      </c>
      <c r="EZ25" s="122">
        <f t="shared" si="62"/>
        <v>68164</v>
      </c>
      <c r="FA25" s="122">
        <f t="shared" si="62"/>
        <v>0</v>
      </c>
      <c r="FB25" s="122">
        <f t="shared" si="62"/>
        <v>0</v>
      </c>
      <c r="FC25" s="122">
        <f t="shared" si="62"/>
        <v>0</v>
      </c>
      <c r="FD25" s="122">
        <f t="shared" si="62"/>
        <v>0</v>
      </c>
      <c r="FE25" s="122">
        <f t="shared" si="62"/>
        <v>0</v>
      </c>
      <c r="FF25" s="122">
        <f t="shared" si="62"/>
        <v>0</v>
      </c>
      <c r="FG25" s="122">
        <f t="shared" si="62"/>
        <v>3589838</v>
      </c>
      <c r="FH25" s="122">
        <f t="shared" si="62"/>
        <v>0</v>
      </c>
      <c r="FI25" s="122">
        <f t="shared" si="62"/>
        <v>0</v>
      </c>
      <c r="FJ25" s="122">
        <f t="shared" si="62"/>
        <v>0</v>
      </c>
      <c r="FK25" s="122">
        <f t="shared" si="62"/>
        <v>0</v>
      </c>
      <c r="FL25" s="122">
        <f t="shared" si="62"/>
        <v>586</v>
      </c>
      <c r="FM25" s="122">
        <f t="shared" si="62"/>
        <v>438455</v>
      </c>
      <c r="FN25" s="122">
        <f t="shared" si="62"/>
        <v>0</v>
      </c>
      <c r="FO25" s="122">
        <f t="shared" si="62"/>
        <v>0</v>
      </c>
      <c r="FP25" s="122">
        <f t="shared" si="62"/>
        <v>0</v>
      </c>
      <c r="FQ25" s="122">
        <f t="shared" si="62"/>
        <v>312634</v>
      </c>
      <c r="FR25" s="122">
        <f t="shared" si="62"/>
        <v>17796901</v>
      </c>
      <c r="FS25" s="122">
        <f t="shared" si="62"/>
        <v>0</v>
      </c>
      <c r="FT25" s="122">
        <f t="shared" si="62"/>
        <v>0</v>
      </c>
      <c r="FU25" s="122">
        <f t="shared" si="62"/>
        <v>1694991</v>
      </c>
      <c r="FV25" s="122">
        <f t="shared" si="62"/>
        <v>181980</v>
      </c>
      <c r="FW25" s="122">
        <f t="shared" si="62"/>
        <v>0</v>
      </c>
      <c r="FX25" s="122">
        <f t="shared" si="62"/>
        <v>27815213</v>
      </c>
      <c r="FY25" s="122">
        <f t="shared" si="62"/>
        <v>6605009</v>
      </c>
      <c r="FZ25" s="122">
        <f t="shared" si="62"/>
        <v>7172797</v>
      </c>
      <c r="GA25" s="123">
        <f t="shared" si="62"/>
        <v>311735339</v>
      </c>
      <c r="GB25" s="122">
        <f t="shared" si="62"/>
        <v>2873269</v>
      </c>
      <c r="GC25" s="210">
        <f t="shared" si="62"/>
        <v>314608608</v>
      </c>
    </row>
    <row r="26" spans="2:185" outlineLevel="1">
      <c r="B26" s="85" t="s">
        <v>31</v>
      </c>
      <c r="C26" s="75" t="str">
        <f t="shared" ref="C26:BN26" si="63">C119</f>
        <v>380456103330</v>
      </c>
      <c r="D26" s="75" t="str">
        <f t="shared" si="63"/>
        <v>Village of Nassau</v>
      </c>
      <c r="E26" s="75" t="str">
        <f t="shared" si="63"/>
        <v>Rensselaer</v>
      </c>
      <c r="F26" s="75" t="str">
        <f t="shared" si="63"/>
        <v>05/31</v>
      </c>
      <c r="G26" s="76">
        <f t="shared" si="63"/>
        <v>1133</v>
      </c>
      <c r="H26" s="76">
        <f t="shared" si="63"/>
        <v>0</v>
      </c>
      <c r="I26" s="77">
        <f t="shared" si="63"/>
        <v>0.7</v>
      </c>
      <c r="J26" s="78">
        <f t="shared" si="63"/>
        <v>69949308</v>
      </c>
      <c r="K26" s="78">
        <f t="shared" si="63"/>
        <v>181350</v>
      </c>
      <c r="L26" s="78">
        <f t="shared" si="63"/>
        <v>336290</v>
      </c>
      <c r="M26" s="78">
        <f t="shared" si="63"/>
        <v>0</v>
      </c>
      <c r="N26" s="78">
        <f t="shared" si="63"/>
        <v>0</v>
      </c>
      <c r="O26" s="78">
        <f t="shared" si="63"/>
        <v>0</v>
      </c>
      <c r="P26" s="78">
        <f t="shared" si="63"/>
        <v>763</v>
      </c>
      <c r="Q26" s="78">
        <f t="shared" si="63"/>
        <v>8261</v>
      </c>
      <c r="R26" s="78">
        <f t="shared" si="63"/>
        <v>0</v>
      </c>
      <c r="S26" s="78">
        <f t="shared" si="63"/>
        <v>0</v>
      </c>
      <c r="T26" s="78">
        <f t="shared" si="63"/>
        <v>0</v>
      </c>
      <c r="U26" s="78">
        <f t="shared" si="63"/>
        <v>63338</v>
      </c>
      <c r="V26" s="78">
        <f t="shared" si="63"/>
        <v>0</v>
      </c>
      <c r="W26" s="78">
        <f t="shared" si="63"/>
        <v>0</v>
      </c>
      <c r="X26" s="78">
        <f t="shared" si="63"/>
        <v>15538</v>
      </c>
      <c r="Y26" s="78">
        <f t="shared" si="63"/>
        <v>0</v>
      </c>
      <c r="Z26" s="78">
        <f t="shared" si="63"/>
        <v>0</v>
      </c>
      <c r="AA26" s="78">
        <f t="shared" si="63"/>
        <v>0</v>
      </c>
      <c r="AB26" s="78">
        <f t="shared" si="63"/>
        <v>273</v>
      </c>
      <c r="AC26" s="78">
        <f t="shared" si="63"/>
        <v>0</v>
      </c>
      <c r="AD26" s="78">
        <f t="shared" si="63"/>
        <v>40</v>
      </c>
      <c r="AE26" s="78">
        <f t="shared" si="63"/>
        <v>0</v>
      </c>
      <c r="AF26" s="78">
        <f t="shared" si="63"/>
        <v>0</v>
      </c>
      <c r="AG26" s="78">
        <f t="shared" si="63"/>
        <v>0</v>
      </c>
      <c r="AH26" s="78">
        <f t="shared" si="63"/>
        <v>0</v>
      </c>
      <c r="AI26" s="78">
        <f t="shared" si="63"/>
        <v>0</v>
      </c>
      <c r="AJ26" s="78">
        <f t="shared" si="63"/>
        <v>25</v>
      </c>
      <c r="AK26" s="78">
        <f t="shared" si="63"/>
        <v>2959</v>
      </c>
      <c r="AL26" s="78">
        <f t="shared" si="63"/>
        <v>170797</v>
      </c>
      <c r="AM26" s="78">
        <f t="shared" si="63"/>
        <v>75632</v>
      </c>
      <c r="AN26" s="78">
        <f t="shared" si="63"/>
        <v>0</v>
      </c>
      <c r="AO26" s="78">
        <f t="shared" si="63"/>
        <v>0</v>
      </c>
      <c r="AP26" s="78">
        <f t="shared" si="63"/>
        <v>0</v>
      </c>
      <c r="AQ26" s="78">
        <f t="shared" si="63"/>
        <v>0</v>
      </c>
      <c r="AR26" s="78">
        <f t="shared" si="63"/>
        <v>0</v>
      </c>
      <c r="AS26" s="78">
        <f t="shared" si="63"/>
        <v>0</v>
      </c>
      <c r="AT26" s="78">
        <f t="shared" si="63"/>
        <v>0</v>
      </c>
      <c r="AU26" s="78">
        <f t="shared" si="63"/>
        <v>0</v>
      </c>
      <c r="AV26" s="78">
        <f t="shared" si="63"/>
        <v>0</v>
      </c>
      <c r="AW26" s="78">
        <f t="shared" si="63"/>
        <v>0</v>
      </c>
      <c r="AX26" s="78">
        <f t="shared" si="63"/>
        <v>0</v>
      </c>
      <c r="AY26" s="78">
        <f t="shared" si="63"/>
        <v>0</v>
      </c>
      <c r="AZ26" s="78">
        <f t="shared" si="63"/>
        <v>0</v>
      </c>
      <c r="BA26" s="78">
        <f t="shared" si="63"/>
        <v>2213</v>
      </c>
      <c r="BB26" s="78">
        <f t="shared" si="63"/>
        <v>0</v>
      </c>
      <c r="BC26" s="78">
        <f t="shared" si="63"/>
        <v>0</v>
      </c>
      <c r="BD26" s="78">
        <f t="shared" si="63"/>
        <v>41826</v>
      </c>
      <c r="BE26" s="78">
        <f t="shared" si="63"/>
        <v>0</v>
      </c>
      <c r="BF26" s="78">
        <f t="shared" si="63"/>
        <v>0</v>
      </c>
      <c r="BG26" s="78">
        <f t="shared" si="63"/>
        <v>0</v>
      </c>
      <c r="BH26" s="78">
        <f t="shared" si="63"/>
        <v>0</v>
      </c>
      <c r="BI26" s="78">
        <f t="shared" si="63"/>
        <v>0</v>
      </c>
      <c r="BJ26" s="78">
        <f t="shared" si="63"/>
        <v>0</v>
      </c>
      <c r="BK26" s="78">
        <f t="shared" si="63"/>
        <v>3195</v>
      </c>
      <c r="BL26" s="80">
        <f t="shared" si="63"/>
        <v>721150</v>
      </c>
      <c r="BM26" s="78">
        <f t="shared" si="63"/>
        <v>11456</v>
      </c>
      <c r="BN26" s="78">
        <f t="shared" si="63"/>
        <v>11522</v>
      </c>
      <c r="BO26" s="78">
        <f t="shared" ref="BO26:DZ26" si="64">BO119</f>
        <v>0</v>
      </c>
      <c r="BP26" s="78">
        <f t="shared" si="64"/>
        <v>0</v>
      </c>
      <c r="BQ26" s="78">
        <f t="shared" si="64"/>
        <v>22670</v>
      </c>
      <c r="BR26" s="78">
        <f t="shared" si="64"/>
        <v>0</v>
      </c>
      <c r="BS26" s="78">
        <f t="shared" si="64"/>
        <v>27534</v>
      </c>
      <c r="BT26" s="78">
        <f t="shared" si="64"/>
        <v>0</v>
      </c>
      <c r="BU26" s="78">
        <f t="shared" si="64"/>
        <v>0</v>
      </c>
      <c r="BV26" s="78">
        <f t="shared" si="64"/>
        <v>0</v>
      </c>
      <c r="BW26" s="78">
        <f t="shared" si="64"/>
        <v>0</v>
      </c>
      <c r="BX26" s="78">
        <f t="shared" si="64"/>
        <v>0</v>
      </c>
      <c r="BY26" s="78">
        <f t="shared" si="64"/>
        <v>0</v>
      </c>
      <c r="BZ26" s="78">
        <f t="shared" si="64"/>
        <v>0</v>
      </c>
      <c r="CA26" s="78">
        <f t="shared" si="64"/>
        <v>0</v>
      </c>
      <c r="CB26" s="78">
        <f t="shared" si="64"/>
        <v>6334</v>
      </c>
      <c r="CC26" s="78">
        <f t="shared" si="64"/>
        <v>0</v>
      </c>
      <c r="CD26" s="78">
        <f t="shared" si="64"/>
        <v>0</v>
      </c>
      <c r="CE26" s="78">
        <f t="shared" si="64"/>
        <v>0</v>
      </c>
      <c r="CF26" s="78">
        <f t="shared" si="64"/>
        <v>0</v>
      </c>
      <c r="CG26" s="78">
        <f t="shared" si="64"/>
        <v>0</v>
      </c>
      <c r="CH26" s="78">
        <f t="shared" si="64"/>
        <v>0</v>
      </c>
      <c r="CI26" s="78">
        <f t="shared" si="64"/>
        <v>0</v>
      </c>
      <c r="CJ26" s="78">
        <f t="shared" si="64"/>
        <v>0</v>
      </c>
      <c r="CK26" s="78">
        <f t="shared" si="64"/>
        <v>0</v>
      </c>
      <c r="CL26" s="78">
        <f t="shared" si="64"/>
        <v>0</v>
      </c>
      <c r="CM26" s="80">
        <f t="shared" si="64"/>
        <v>800666</v>
      </c>
      <c r="CN26" s="78">
        <f t="shared" si="64"/>
        <v>34600</v>
      </c>
      <c r="CO26" s="78">
        <f t="shared" si="64"/>
        <v>0</v>
      </c>
      <c r="CP26" s="78">
        <f t="shared" si="64"/>
        <v>0</v>
      </c>
      <c r="CQ26" s="78">
        <f t="shared" si="64"/>
        <v>30300</v>
      </c>
      <c r="CR26" s="78">
        <f t="shared" si="64"/>
        <v>0</v>
      </c>
      <c r="CS26" s="80">
        <f t="shared" si="64"/>
        <v>865566</v>
      </c>
      <c r="CT26" s="78">
        <f t="shared" si="64"/>
        <v>65962</v>
      </c>
      <c r="CU26" s="78">
        <f t="shared" si="64"/>
        <v>97227</v>
      </c>
      <c r="CV26" s="78">
        <f t="shared" si="64"/>
        <v>0</v>
      </c>
      <c r="CW26" s="78">
        <f t="shared" si="64"/>
        <v>0</v>
      </c>
      <c r="CX26" s="78">
        <f t="shared" si="64"/>
        <v>6572</v>
      </c>
      <c r="CY26" s="78">
        <f t="shared" si="64"/>
        <v>0</v>
      </c>
      <c r="CZ26" s="78">
        <f t="shared" si="64"/>
        <v>0</v>
      </c>
      <c r="DA26" s="78">
        <f t="shared" si="64"/>
        <v>0</v>
      </c>
      <c r="DB26" s="78">
        <f t="shared" si="64"/>
        <v>0</v>
      </c>
      <c r="DC26" s="78">
        <f t="shared" si="64"/>
        <v>0</v>
      </c>
      <c r="DD26" s="78">
        <f t="shared" si="64"/>
        <v>0</v>
      </c>
      <c r="DE26" s="78">
        <f t="shared" si="64"/>
        <v>0</v>
      </c>
      <c r="DF26" s="78">
        <f t="shared" si="64"/>
        <v>0</v>
      </c>
      <c r="DG26" s="78">
        <f t="shared" si="64"/>
        <v>0</v>
      </c>
      <c r="DH26" s="78">
        <f t="shared" si="64"/>
        <v>145146</v>
      </c>
      <c r="DI26" s="78">
        <f t="shared" si="64"/>
        <v>0</v>
      </c>
      <c r="DJ26" s="78">
        <f t="shared" si="64"/>
        <v>0</v>
      </c>
      <c r="DK26" s="78">
        <f t="shared" si="64"/>
        <v>0</v>
      </c>
      <c r="DL26" s="78">
        <f t="shared" si="64"/>
        <v>0</v>
      </c>
      <c r="DM26" s="78">
        <f t="shared" si="64"/>
        <v>0</v>
      </c>
      <c r="DN26" s="78">
        <f t="shared" si="64"/>
        <v>13940</v>
      </c>
      <c r="DO26" s="78">
        <f t="shared" si="64"/>
        <v>0</v>
      </c>
      <c r="DP26" s="78">
        <f t="shared" si="64"/>
        <v>0</v>
      </c>
      <c r="DQ26" s="78">
        <f t="shared" si="64"/>
        <v>0</v>
      </c>
      <c r="DR26" s="78">
        <f t="shared" si="64"/>
        <v>0</v>
      </c>
      <c r="DS26" s="78">
        <f t="shared" si="64"/>
        <v>0</v>
      </c>
      <c r="DT26" s="78">
        <f t="shared" si="64"/>
        <v>0</v>
      </c>
      <c r="DU26" s="78">
        <f t="shared" si="64"/>
        <v>77642</v>
      </c>
      <c r="DV26" s="78">
        <f t="shared" si="64"/>
        <v>0</v>
      </c>
      <c r="DW26" s="78">
        <f t="shared" si="64"/>
        <v>0</v>
      </c>
      <c r="DX26" s="78">
        <f t="shared" si="64"/>
        <v>0</v>
      </c>
      <c r="DY26" s="78">
        <f t="shared" si="64"/>
        <v>0</v>
      </c>
      <c r="DZ26" s="78">
        <f t="shared" si="64"/>
        <v>0</v>
      </c>
      <c r="EA26" s="78">
        <f t="shared" ref="EA26:GC26" si="65">EA119</f>
        <v>0</v>
      </c>
      <c r="EB26" s="78">
        <f t="shared" si="65"/>
        <v>18626</v>
      </c>
      <c r="EC26" s="78">
        <f t="shared" si="65"/>
        <v>27536</v>
      </c>
      <c r="ED26" s="78">
        <f t="shared" si="65"/>
        <v>0</v>
      </c>
      <c r="EE26" s="78">
        <f t="shared" si="65"/>
        <v>0</v>
      </c>
      <c r="EF26" s="78">
        <f t="shared" si="65"/>
        <v>0</v>
      </c>
      <c r="EG26" s="78">
        <f t="shared" si="65"/>
        <v>0</v>
      </c>
      <c r="EH26" s="78">
        <f t="shared" si="65"/>
        <v>0</v>
      </c>
      <c r="EI26" s="78">
        <f t="shared" si="65"/>
        <v>0</v>
      </c>
      <c r="EJ26" s="78">
        <f t="shared" si="65"/>
        <v>0</v>
      </c>
      <c r="EK26" s="78">
        <f t="shared" si="65"/>
        <v>0</v>
      </c>
      <c r="EL26" s="78">
        <f t="shared" si="65"/>
        <v>0</v>
      </c>
      <c r="EM26" s="78">
        <f t="shared" si="65"/>
        <v>0</v>
      </c>
      <c r="EN26" s="78">
        <f t="shared" si="65"/>
        <v>0</v>
      </c>
      <c r="EO26" s="78">
        <f t="shared" si="65"/>
        <v>0</v>
      </c>
      <c r="EP26" s="78">
        <f t="shared" si="65"/>
        <v>0</v>
      </c>
      <c r="EQ26" s="78">
        <f t="shared" si="65"/>
        <v>0</v>
      </c>
      <c r="ER26" s="78">
        <f t="shared" si="65"/>
        <v>3486</v>
      </c>
      <c r="ES26" s="78">
        <f t="shared" si="65"/>
        <v>0</v>
      </c>
      <c r="ET26" s="78">
        <f t="shared" si="65"/>
        <v>0</v>
      </c>
      <c r="EU26" s="78">
        <f t="shared" si="65"/>
        <v>0</v>
      </c>
      <c r="EV26" s="78">
        <f t="shared" si="65"/>
        <v>1087</v>
      </c>
      <c r="EW26" s="78">
        <f t="shared" si="65"/>
        <v>0</v>
      </c>
      <c r="EX26" s="78">
        <f t="shared" si="65"/>
        <v>215</v>
      </c>
      <c r="EY26" s="78">
        <f t="shared" si="65"/>
        <v>0</v>
      </c>
      <c r="EZ26" s="78">
        <f t="shared" si="65"/>
        <v>0</v>
      </c>
      <c r="FA26" s="78">
        <f t="shared" si="65"/>
        <v>0</v>
      </c>
      <c r="FB26" s="78">
        <f t="shared" si="65"/>
        <v>0</v>
      </c>
      <c r="FC26" s="78">
        <f t="shared" si="65"/>
        <v>126761</v>
      </c>
      <c r="FD26" s="78">
        <f t="shared" si="65"/>
        <v>0</v>
      </c>
      <c r="FE26" s="78">
        <f t="shared" si="65"/>
        <v>0</v>
      </c>
      <c r="FF26" s="78">
        <f t="shared" si="65"/>
        <v>0</v>
      </c>
      <c r="FG26" s="78">
        <f t="shared" si="65"/>
        <v>0</v>
      </c>
      <c r="FH26" s="78">
        <f t="shared" si="65"/>
        <v>0</v>
      </c>
      <c r="FI26" s="78">
        <f t="shared" si="65"/>
        <v>86363</v>
      </c>
      <c r="FJ26" s="78">
        <f t="shared" si="65"/>
        <v>0</v>
      </c>
      <c r="FK26" s="78">
        <f t="shared" si="65"/>
        <v>0</v>
      </c>
      <c r="FL26" s="78">
        <f t="shared" si="65"/>
        <v>0</v>
      </c>
      <c r="FM26" s="78">
        <f t="shared" si="65"/>
        <v>9258</v>
      </c>
      <c r="FN26" s="78">
        <f t="shared" si="65"/>
        <v>12679</v>
      </c>
      <c r="FO26" s="78">
        <f t="shared" si="65"/>
        <v>0</v>
      </c>
      <c r="FP26" s="78">
        <f t="shared" si="65"/>
        <v>0</v>
      </c>
      <c r="FQ26" s="78">
        <f t="shared" si="65"/>
        <v>24199</v>
      </c>
      <c r="FR26" s="78">
        <f t="shared" si="65"/>
        <v>0</v>
      </c>
      <c r="FS26" s="78">
        <f t="shared" si="65"/>
        <v>0</v>
      </c>
      <c r="FT26" s="78">
        <f t="shared" si="65"/>
        <v>0</v>
      </c>
      <c r="FU26" s="78">
        <f t="shared" si="65"/>
        <v>7685</v>
      </c>
      <c r="FV26" s="78">
        <f t="shared" si="65"/>
        <v>0</v>
      </c>
      <c r="FW26" s="78">
        <f t="shared" si="65"/>
        <v>0</v>
      </c>
      <c r="FX26" s="78">
        <f t="shared" si="65"/>
        <v>0</v>
      </c>
      <c r="FY26" s="78">
        <f t="shared" si="65"/>
        <v>51650</v>
      </c>
      <c r="FZ26" s="78">
        <f t="shared" si="65"/>
        <v>7247</v>
      </c>
      <c r="GA26" s="80">
        <f t="shared" si="65"/>
        <v>783281</v>
      </c>
      <c r="GB26" s="78">
        <f t="shared" si="65"/>
        <v>30300</v>
      </c>
      <c r="GC26" s="212">
        <f t="shared" si="65"/>
        <v>813581</v>
      </c>
    </row>
    <row r="27" spans="2:185" outlineLevel="1">
      <c r="B27" s="85" t="s">
        <v>32</v>
      </c>
      <c r="C27" s="75" t="str">
        <f t="shared" ref="C27:BN27" si="66">C120</f>
        <v>380467005020</v>
      </c>
      <c r="D27" s="75" t="str">
        <f t="shared" si="66"/>
        <v>Village of Valley Falls</v>
      </c>
      <c r="E27" s="75" t="str">
        <f t="shared" si="66"/>
        <v>Rensselaer</v>
      </c>
      <c r="F27" s="75" t="str">
        <f t="shared" si="66"/>
        <v>05/31</v>
      </c>
      <c r="G27" s="77">
        <f t="shared" si="66"/>
        <v>466</v>
      </c>
      <c r="H27" s="77">
        <f t="shared" si="66"/>
        <v>0</v>
      </c>
      <c r="I27" s="77">
        <f t="shared" si="66"/>
        <v>0.5</v>
      </c>
      <c r="J27" s="78">
        <f t="shared" si="66"/>
        <v>27333975</v>
      </c>
      <c r="K27" s="78">
        <f t="shared" si="66"/>
        <v>1880534</v>
      </c>
      <c r="L27" s="78">
        <f t="shared" si="66"/>
        <v>49500</v>
      </c>
      <c r="M27" s="78">
        <f t="shared" si="66"/>
        <v>0</v>
      </c>
      <c r="N27" s="78">
        <f t="shared" si="66"/>
        <v>0</v>
      </c>
      <c r="O27" s="78">
        <f t="shared" si="66"/>
        <v>0</v>
      </c>
      <c r="P27" s="78">
        <f t="shared" si="66"/>
        <v>0</v>
      </c>
      <c r="Q27" s="78">
        <f t="shared" si="66"/>
        <v>1210</v>
      </c>
      <c r="R27" s="78">
        <f t="shared" si="66"/>
        <v>0</v>
      </c>
      <c r="S27" s="78">
        <f t="shared" si="66"/>
        <v>0</v>
      </c>
      <c r="T27" s="78">
        <f t="shared" si="66"/>
        <v>0</v>
      </c>
      <c r="U27" s="78">
        <f t="shared" si="66"/>
        <v>25121</v>
      </c>
      <c r="V27" s="78">
        <f t="shared" si="66"/>
        <v>4616</v>
      </c>
      <c r="W27" s="78">
        <f t="shared" si="66"/>
        <v>0</v>
      </c>
      <c r="X27" s="78">
        <f t="shared" si="66"/>
        <v>4151</v>
      </c>
      <c r="Y27" s="78">
        <f t="shared" si="66"/>
        <v>0</v>
      </c>
      <c r="Z27" s="78">
        <f t="shared" si="66"/>
        <v>0</v>
      </c>
      <c r="AA27" s="78">
        <f t="shared" si="66"/>
        <v>0</v>
      </c>
      <c r="AB27" s="78">
        <f t="shared" si="66"/>
        <v>0</v>
      </c>
      <c r="AC27" s="78">
        <f t="shared" si="66"/>
        <v>0</v>
      </c>
      <c r="AD27" s="78">
        <f t="shared" si="66"/>
        <v>0</v>
      </c>
      <c r="AE27" s="78">
        <f t="shared" si="66"/>
        <v>0</v>
      </c>
      <c r="AF27" s="78">
        <f t="shared" si="66"/>
        <v>0</v>
      </c>
      <c r="AG27" s="78">
        <f t="shared" si="66"/>
        <v>0</v>
      </c>
      <c r="AH27" s="78">
        <f t="shared" si="66"/>
        <v>0</v>
      </c>
      <c r="AI27" s="78">
        <f t="shared" si="66"/>
        <v>0</v>
      </c>
      <c r="AJ27" s="78">
        <f t="shared" si="66"/>
        <v>0</v>
      </c>
      <c r="AK27" s="78">
        <f t="shared" si="66"/>
        <v>0</v>
      </c>
      <c r="AL27" s="78">
        <f t="shared" si="66"/>
        <v>0</v>
      </c>
      <c r="AM27" s="78">
        <f t="shared" si="66"/>
        <v>106413</v>
      </c>
      <c r="AN27" s="78">
        <f t="shared" si="66"/>
        <v>0</v>
      </c>
      <c r="AO27" s="78">
        <f t="shared" si="66"/>
        <v>0</v>
      </c>
      <c r="AP27" s="78">
        <f t="shared" si="66"/>
        <v>0</v>
      </c>
      <c r="AQ27" s="78">
        <f t="shared" si="66"/>
        <v>68000</v>
      </c>
      <c r="AR27" s="78">
        <f t="shared" si="66"/>
        <v>0</v>
      </c>
      <c r="AS27" s="78">
        <f t="shared" si="66"/>
        <v>0</v>
      </c>
      <c r="AT27" s="78">
        <f t="shared" si="66"/>
        <v>0</v>
      </c>
      <c r="AU27" s="78">
        <f t="shared" si="66"/>
        <v>7000</v>
      </c>
      <c r="AV27" s="78">
        <f t="shared" si="66"/>
        <v>0</v>
      </c>
      <c r="AW27" s="78">
        <f t="shared" si="66"/>
        <v>0</v>
      </c>
      <c r="AX27" s="78">
        <f t="shared" si="66"/>
        <v>0</v>
      </c>
      <c r="AY27" s="78">
        <f t="shared" si="66"/>
        <v>0</v>
      </c>
      <c r="AZ27" s="78">
        <f t="shared" si="66"/>
        <v>0</v>
      </c>
      <c r="BA27" s="78">
        <f t="shared" si="66"/>
        <v>44</v>
      </c>
      <c r="BB27" s="78">
        <f t="shared" si="66"/>
        <v>0</v>
      </c>
      <c r="BC27" s="78">
        <f t="shared" si="66"/>
        <v>0</v>
      </c>
      <c r="BD27" s="78">
        <f t="shared" si="66"/>
        <v>0</v>
      </c>
      <c r="BE27" s="78">
        <f t="shared" si="66"/>
        <v>0</v>
      </c>
      <c r="BF27" s="78">
        <f t="shared" si="66"/>
        <v>0</v>
      </c>
      <c r="BG27" s="78">
        <f t="shared" si="66"/>
        <v>0</v>
      </c>
      <c r="BH27" s="78">
        <f t="shared" si="66"/>
        <v>0</v>
      </c>
      <c r="BI27" s="78">
        <f t="shared" si="66"/>
        <v>4310</v>
      </c>
      <c r="BJ27" s="78">
        <f t="shared" si="66"/>
        <v>0</v>
      </c>
      <c r="BK27" s="78">
        <f t="shared" si="66"/>
        <v>18355</v>
      </c>
      <c r="BL27" s="80">
        <f t="shared" si="66"/>
        <v>288720</v>
      </c>
      <c r="BM27" s="78">
        <f t="shared" si="66"/>
        <v>8818</v>
      </c>
      <c r="BN27" s="78">
        <f t="shared" si="66"/>
        <v>3362</v>
      </c>
      <c r="BO27" s="78">
        <f t="shared" ref="BO27:DZ27" si="67">BO120</f>
        <v>0</v>
      </c>
      <c r="BP27" s="78">
        <f t="shared" si="67"/>
        <v>0</v>
      </c>
      <c r="BQ27" s="78">
        <f t="shared" si="67"/>
        <v>0</v>
      </c>
      <c r="BR27" s="78">
        <f t="shared" si="67"/>
        <v>0</v>
      </c>
      <c r="BS27" s="78">
        <f t="shared" si="67"/>
        <v>0</v>
      </c>
      <c r="BT27" s="78">
        <f t="shared" si="67"/>
        <v>0</v>
      </c>
      <c r="BU27" s="78">
        <f t="shared" si="67"/>
        <v>0</v>
      </c>
      <c r="BV27" s="78">
        <f t="shared" si="67"/>
        <v>6333</v>
      </c>
      <c r="BW27" s="78">
        <f t="shared" si="67"/>
        <v>0</v>
      </c>
      <c r="BX27" s="78">
        <f t="shared" si="67"/>
        <v>0</v>
      </c>
      <c r="BY27" s="78">
        <f t="shared" si="67"/>
        <v>0</v>
      </c>
      <c r="BZ27" s="78">
        <f t="shared" si="67"/>
        <v>1000</v>
      </c>
      <c r="CA27" s="78">
        <f t="shared" si="67"/>
        <v>0</v>
      </c>
      <c r="CB27" s="78">
        <f t="shared" si="67"/>
        <v>0</v>
      </c>
      <c r="CC27" s="78">
        <f t="shared" si="67"/>
        <v>0</v>
      </c>
      <c r="CD27" s="78">
        <f t="shared" si="67"/>
        <v>0</v>
      </c>
      <c r="CE27" s="78">
        <f t="shared" si="67"/>
        <v>0</v>
      </c>
      <c r="CF27" s="78">
        <f t="shared" si="67"/>
        <v>0</v>
      </c>
      <c r="CG27" s="78">
        <f t="shared" si="67"/>
        <v>0</v>
      </c>
      <c r="CH27" s="78">
        <f t="shared" si="67"/>
        <v>0</v>
      </c>
      <c r="CI27" s="78">
        <f t="shared" si="67"/>
        <v>0</v>
      </c>
      <c r="CJ27" s="78">
        <f t="shared" si="67"/>
        <v>0</v>
      </c>
      <c r="CK27" s="78">
        <f t="shared" si="67"/>
        <v>0</v>
      </c>
      <c r="CL27" s="78">
        <f t="shared" si="67"/>
        <v>0</v>
      </c>
      <c r="CM27" s="80">
        <f t="shared" si="67"/>
        <v>308233</v>
      </c>
      <c r="CN27" s="78">
        <f t="shared" si="67"/>
        <v>0</v>
      </c>
      <c r="CO27" s="78">
        <f t="shared" si="67"/>
        <v>0</v>
      </c>
      <c r="CP27" s="78">
        <f t="shared" si="67"/>
        <v>0</v>
      </c>
      <c r="CQ27" s="78">
        <f t="shared" si="67"/>
        <v>4949</v>
      </c>
      <c r="CR27" s="78">
        <f t="shared" si="67"/>
        <v>0</v>
      </c>
      <c r="CS27" s="80">
        <f t="shared" si="67"/>
        <v>313182</v>
      </c>
      <c r="CT27" s="78">
        <f t="shared" si="67"/>
        <v>38870</v>
      </c>
      <c r="CU27" s="78">
        <f t="shared" si="67"/>
        <v>12447</v>
      </c>
      <c r="CV27" s="78">
        <f t="shared" si="67"/>
        <v>0</v>
      </c>
      <c r="CW27" s="78">
        <f t="shared" si="67"/>
        <v>0</v>
      </c>
      <c r="CX27" s="78">
        <f t="shared" si="67"/>
        <v>8226</v>
      </c>
      <c r="CY27" s="78">
        <f t="shared" si="67"/>
        <v>0</v>
      </c>
      <c r="CZ27" s="78">
        <f t="shared" si="67"/>
        <v>0</v>
      </c>
      <c r="DA27" s="78">
        <f t="shared" si="67"/>
        <v>0</v>
      </c>
      <c r="DB27" s="78">
        <f t="shared" si="67"/>
        <v>0</v>
      </c>
      <c r="DC27" s="78">
        <f t="shared" si="67"/>
        <v>0</v>
      </c>
      <c r="DD27" s="78">
        <f t="shared" si="67"/>
        <v>0</v>
      </c>
      <c r="DE27" s="78">
        <f t="shared" si="67"/>
        <v>0</v>
      </c>
      <c r="DF27" s="78">
        <f t="shared" si="67"/>
        <v>0</v>
      </c>
      <c r="DG27" s="78">
        <f t="shared" si="67"/>
        <v>0</v>
      </c>
      <c r="DH27" s="78">
        <f t="shared" si="67"/>
        <v>150</v>
      </c>
      <c r="DI27" s="78">
        <f t="shared" si="67"/>
        <v>37798</v>
      </c>
      <c r="DJ27" s="78">
        <f t="shared" si="67"/>
        <v>1000</v>
      </c>
      <c r="DK27" s="78">
        <f t="shared" si="67"/>
        <v>0</v>
      </c>
      <c r="DL27" s="78">
        <f t="shared" si="67"/>
        <v>0</v>
      </c>
      <c r="DM27" s="78">
        <f t="shared" si="67"/>
        <v>0</v>
      </c>
      <c r="DN27" s="78">
        <f t="shared" si="67"/>
        <v>1600</v>
      </c>
      <c r="DO27" s="78">
        <f t="shared" si="67"/>
        <v>0</v>
      </c>
      <c r="DP27" s="78">
        <f t="shared" si="67"/>
        <v>0</v>
      </c>
      <c r="DQ27" s="78">
        <f t="shared" si="67"/>
        <v>0</v>
      </c>
      <c r="DR27" s="78">
        <f t="shared" si="67"/>
        <v>0</v>
      </c>
      <c r="DS27" s="78">
        <f t="shared" si="67"/>
        <v>0</v>
      </c>
      <c r="DT27" s="78">
        <f t="shared" si="67"/>
        <v>0</v>
      </c>
      <c r="DU27" s="78">
        <f t="shared" si="67"/>
        <v>12446</v>
      </c>
      <c r="DV27" s="78">
        <f t="shared" si="67"/>
        <v>0</v>
      </c>
      <c r="DW27" s="78">
        <f t="shared" si="67"/>
        <v>0</v>
      </c>
      <c r="DX27" s="78">
        <f t="shared" si="67"/>
        <v>0</v>
      </c>
      <c r="DY27" s="78">
        <f t="shared" si="67"/>
        <v>0</v>
      </c>
      <c r="DZ27" s="78">
        <f t="shared" si="67"/>
        <v>0</v>
      </c>
      <c r="EA27" s="78">
        <f t="shared" ref="EA27:GC27" si="68">EA120</f>
        <v>0</v>
      </c>
      <c r="EB27" s="78">
        <f t="shared" si="68"/>
        <v>11649</v>
      </c>
      <c r="EC27" s="78">
        <f t="shared" si="68"/>
        <v>0</v>
      </c>
      <c r="ED27" s="78">
        <f t="shared" si="68"/>
        <v>0</v>
      </c>
      <c r="EE27" s="78">
        <f t="shared" si="68"/>
        <v>0</v>
      </c>
      <c r="EF27" s="78">
        <f t="shared" si="68"/>
        <v>0</v>
      </c>
      <c r="EG27" s="78">
        <f t="shared" si="68"/>
        <v>0</v>
      </c>
      <c r="EH27" s="78">
        <f t="shared" si="68"/>
        <v>0</v>
      </c>
      <c r="EI27" s="78">
        <f t="shared" si="68"/>
        <v>0</v>
      </c>
      <c r="EJ27" s="78">
        <f t="shared" si="68"/>
        <v>0</v>
      </c>
      <c r="EK27" s="78">
        <f t="shared" si="68"/>
        <v>0</v>
      </c>
      <c r="EL27" s="78">
        <f t="shared" si="68"/>
        <v>0</v>
      </c>
      <c r="EM27" s="78">
        <f t="shared" si="68"/>
        <v>0</v>
      </c>
      <c r="EN27" s="78">
        <f t="shared" si="68"/>
        <v>0</v>
      </c>
      <c r="EO27" s="78">
        <f t="shared" si="68"/>
        <v>0</v>
      </c>
      <c r="EP27" s="78">
        <f t="shared" si="68"/>
        <v>0</v>
      </c>
      <c r="EQ27" s="78">
        <f t="shared" si="68"/>
        <v>0</v>
      </c>
      <c r="ER27" s="78">
        <f t="shared" si="68"/>
        <v>178</v>
      </c>
      <c r="ES27" s="78">
        <f t="shared" si="68"/>
        <v>0</v>
      </c>
      <c r="ET27" s="78">
        <f t="shared" si="68"/>
        <v>17668</v>
      </c>
      <c r="EU27" s="78">
        <f t="shared" si="68"/>
        <v>1500</v>
      </c>
      <c r="EV27" s="78">
        <f t="shared" si="68"/>
        <v>0</v>
      </c>
      <c r="EW27" s="78">
        <f t="shared" si="68"/>
        <v>0</v>
      </c>
      <c r="EX27" s="78">
        <f t="shared" si="68"/>
        <v>0</v>
      </c>
      <c r="EY27" s="78">
        <f t="shared" si="68"/>
        <v>0</v>
      </c>
      <c r="EZ27" s="78">
        <f t="shared" si="68"/>
        <v>6756</v>
      </c>
      <c r="FA27" s="78">
        <f t="shared" si="68"/>
        <v>0</v>
      </c>
      <c r="FB27" s="78">
        <f t="shared" si="68"/>
        <v>44071</v>
      </c>
      <c r="FC27" s="78">
        <f t="shared" si="68"/>
        <v>0</v>
      </c>
      <c r="FD27" s="78">
        <f t="shared" si="68"/>
        <v>0</v>
      </c>
      <c r="FE27" s="78">
        <f t="shared" si="68"/>
        <v>0</v>
      </c>
      <c r="FF27" s="78">
        <f t="shared" si="68"/>
        <v>0</v>
      </c>
      <c r="FG27" s="78">
        <f t="shared" si="68"/>
        <v>0</v>
      </c>
      <c r="FH27" s="78">
        <f t="shared" si="68"/>
        <v>0</v>
      </c>
      <c r="FI27" s="78">
        <f t="shared" si="68"/>
        <v>2222</v>
      </c>
      <c r="FJ27" s="78">
        <f t="shared" si="68"/>
        <v>0</v>
      </c>
      <c r="FK27" s="78">
        <f t="shared" si="68"/>
        <v>0</v>
      </c>
      <c r="FL27" s="78">
        <f t="shared" si="68"/>
        <v>0</v>
      </c>
      <c r="FM27" s="78">
        <f t="shared" si="68"/>
        <v>0</v>
      </c>
      <c r="FN27" s="78">
        <f t="shared" si="68"/>
        <v>0</v>
      </c>
      <c r="FO27" s="78">
        <f t="shared" si="68"/>
        <v>0</v>
      </c>
      <c r="FP27" s="78">
        <f t="shared" si="68"/>
        <v>0</v>
      </c>
      <c r="FQ27" s="78">
        <f t="shared" si="68"/>
        <v>2592</v>
      </c>
      <c r="FR27" s="78">
        <f t="shared" si="68"/>
        <v>0</v>
      </c>
      <c r="FS27" s="78">
        <f t="shared" si="68"/>
        <v>0</v>
      </c>
      <c r="FT27" s="78">
        <f t="shared" si="68"/>
        <v>0</v>
      </c>
      <c r="FU27" s="78">
        <f t="shared" si="68"/>
        <v>0</v>
      </c>
      <c r="FV27" s="78">
        <f t="shared" si="68"/>
        <v>0</v>
      </c>
      <c r="FW27" s="78">
        <f t="shared" si="68"/>
        <v>0</v>
      </c>
      <c r="FX27" s="78">
        <f t="shared" si="68"/>
        <v>0</v>
      </c>
      <c r="FY27" s="78">
        <f t="shared" si="68"/>
        <v>83498</v>
      </c>
      <c r="FZ27" s="78">
        <f t="shared" si="68"/>
        <v>9102</v>
      </c>
      <c r="GA27" s="80">
        <f t="shared" si="68"/>
        <v>291773</v>
      </c>
      <c r="GB27" s="78">
        <f t="shared" si="68"/>
        <v>4949</v>
      </c>
      <c r="GC27" s="212">
        <f t="shared" si="68"/>
        <v>296722</v>
      </c>
    </row>
    <row r="28" spans="2:185" outlineLevel="1">
      <c r="B28" s="73" t="s">
        <v>33</v>
      </c>
      <c r="C28" s="124" t="str">
        <f t="shared" ref="C28:BN28" si="69">C121</f>
        <v>380306700000</v>
      </c>
      <c r="D28" s="124" t="str">
        <f t="shared" si="69"/>
        <v>Town of Berlin</v>
      </c>
      <c r="E28" s="124" t="str">
        <f t="shared" si="69"/>
        <v>Rensselaer</v>
      </c>
      <c r="F28" s="124" t="str">
        <f t="shared" si="69"/>
        <v>12/31</v>
      </c>
      <c r="G28" s="125">
        <f t="shared" si="69"/>
        <v>1880</v>
      </c>
      <c r="H28" s="126">
        <f t="shared" si="69"/>
        <v>0</v>
      </c>
      <c r="I28" s="126">
        <f t="shared" si="69"/>
        <v>59.6</v>
      </c>
      <c r="J28" s="127">
        <f t="shared" si="69"/>
        <v>169380954</v>
      </c>
      <c r="K28" s="127">
        <f t="shared" si="69"/>
        <v>0</v>
      </c>
      <c r="L28" s="127">
        <f t="shared" si="69"/>
        <v>379476</v>
      </c>
      <c r="M28" s="127">
        <f t="shared" si="69"/>
        <v>0</v>
      </c>
      <c r="N28" s="127">
        <f t="shared" si="69"/>
        <v>0</v>
      </c>
      <c r="O28" s="127">
        <f t="shared" si="69"/>
        <v>0</v>
      </c>
      <c r="P28" s="127">
        <f t="shared" si="69"/>
        <v>0</v>
      </c>
      <c r="Q28" s="127">
        <f t="shared" si="69"/>
        <v>2217</v>
      </c>
      <c r="R28" s="127">
        <f t="shared" si="69"/>
        <v>0</v>
      </c>
      <c r="S28" s="127">
        <f t="shared" si="69"/>
        <v>0</v>
      </c>
      <c r="T28" s="127">
        <f t="shared" si="69"/>
        <v>0</v>
      </c>
      <c r="U28" s="127">
        <f t="shared" si="69"/>
        <v>164826</v>
      </c>
      <c r="V28" s="127">
        <f t="shared" si="69"/>
        <v>0</v>
      </c>
      <c r="W28" s="127">
        <f t="shared" si="69"/>
        <v>0</v>
      </c>
      <c r="X28" s="127">
        <f t="shared" si="69"/>
        <v>0</v>
      </c>
      <c r="Y28" s="127">
        <f t="shared" si="69"/>
        <v>0</v>
      </c>
      <c r="Z28" s="127">
        <f t="shared" si="69"/>
        <v>0</v>
      </c>
      <c r="AA28" s="127">
        <f t="shared" si="69"/>
        <v>0</v>
      </c>
      <c r="AB28" s="127">
        <f t="shared" si="69"/>
        <v>973</v>
      </c>
      <c r="AC28" s="127">
        <f t="shared" si="69"/>
        <v>0</v>
      </c>
      <c r="AD28" s="127">
        <f t="shared" si="69"/>
        <v>0</v>
      </c>
      <c r="AE28" s="127">
        <f t="shared" si="69"/>
        <v>0</v>
      </c>
      <c r="AF28" s="127">
        <f t="shared" si="69"/>
        <v>0</v>
      </c>
      <c r="AG28" s="127">
        <f t="shared" si="69"/>
        <v>0</v>
      </c>
      <c r="AH28" s="127">
        <f t="shared" si="69"/>
        <v>0</v>
      </c>
      <c r="AI28" s="127">
        <f t="shared" si="69"/>
        <v>0</v>
      </c>
      <c r="AJ28" s="127">
        <f t="shared" si="69"/>
        <v>0</v>
      </c>
      <c r="AK28" s="127">
        <f t="shared" si="69"/>
        <v>515</v>
      </c>
      <c r="AL28" s="127">
        <f t="shared" si="69"/>
        <v>69401</v>
      </c>
      <c r="AM28" s="127">
        <f t="shared" si="69"/>
        <v>126201</v>
      </c>
      <c r="AN28" s="127">
        <f t="shared" si="69"/>
        <v>0</v>
      </c>
      <c r="AO28" s="127">
        <f t="shared" si="69"/>
        <v>0</v>
      </c>
      <c r="AP28" s="127">
        <f t="shared" si="69"/>
        <v>0</v>
      </c>
      <c r="AQ28" s="127">
        <f t="shared" si="69"/>
        <v>0</v>
      </c>
      <c r="AR28" s="127">
        <f t="shared" si="69"/>
        <v>0</v>
      </c>
      <c r="AS28" s="127">
        <f t="shared" si="69"/>
        <v>0</v>
      </c>
      <c r="AT28" s="127">
        <f t="shared" si="69"/>
        <v>0</v>
      </c>
      <c r="AU28" s="127">
        <f t="shared" si="69"/>
        <v>0</v>
      </c>
      <c r="AV28" s="127">
        <f t="shared" si="69"/>
        <v>0</v>
      </c>
      <c r="AW28" s="127">
        <f t="shared" si="69"/>
        <v>0</v>
      </c>
      <c r="AX28" s="127">
        <f t="shared" si="69"/>
        <v>0</v>
      </c>
      <c r="AY28" s="127">
        <f t="shared" si="69"/>
        <v>0</v>
      </c>
      <c r="AZ28" s="127">
        <f t="shared" si="69"/>
        <v>0</v>
      </c>
      <c r="BA28" s="127">
        <f t="shared" si="69"/>
        <v>86</v>
      </c>
      <c r="BB28" s="127">
        <f t="shared" si="69"/>
        <v>2325</v>
      </c>
      <c r="BC28" s="127">
        <f t="shared" si="69"/>
        <v>0</v>
      </c>
      <c r="BD28" s="127">
        <f t="shared" si="69"/>
        <v>11563</v>
      </c>
      <c r="BE28" s="127">
        <f t="shared" si="69"/>
        <v>0</v>
      </c>
      <c r="BF28" s="127">
        <f t="shared" si="69"/>
        <v>0</v>
      </c>
      <c r="BG28" s="127">
        <f t="shared" si="69"/>
        <v>0</v>
      </c>
      <c r="BH28" s="127">
        <f t="shared" si="69"/>
        <v>0</v>
      </c>
      <c r="BI28" s="127">
        <f t="shared" si="69"/>
        <v>0</v>
      </c>
      <c r="BJ28" s="127">
        <f t="shared" si="69"/>
        <v>0</v>
      </c>
      <c r="BK28" s="127">
        <f t="shared" si="69"/>
        <v>3549</v>
      </c>
      <c r="BL28" s="128">
        <f t="shared" si="69"/>
        <v>761132</v>
      </c>
      <c r="BM28" s="127">
        <f t="shared" si="69"/>
        <v>9395</v>
      </c>
      <c r="BN28" s="127">
        <f t="shared" si="69"/>
        <v>21076</v>
      </c>
      <c r="BO28" s="127">
        <f t="shared" ref="BO28:DZ28" si="70">BO121</f>
        <v>0</v>
      </c>
      <c r="BP28" s="127">
        <f t="shared" si="70"/>
        <v>0</v>
      </c>
      <c r="BQ28" s="127">
        <f t="shared" si="70"/>
        <v>0</v>
      </c>
      <c r="BR28" s="127">
        <f t="shared" si="70"/>
        <v>0</v>
      </c>
      <c r="BS28" s="127">
        <f t="shared" si="70"/>
        <v>83921</v>
      </c>
      <c r="BT28" s="127">
        <f t="shared" si="70"/>
        <v>0</v>
      </c>
      <c r="BU28" s="127">
        <f t="shared" si="70"/>
        <v>0</v>
      </c>
      <c r="BV28" s="127">
        <f t="shared" si="70"/>
        <v>1890</v>
      </c>
      <c r="BW28" s="127">
        <f t="shared" si="70"/>
        <v>0</v>
      </c>
      <c r="BX28" s="127">
        <f t="shared" si="70"/>
        <v>0</v>
      </c>
      <c r="BY28" s="127">
        <f t="shared" si="70"/>
        <v>0</v>
      </c>
      <c r="BZ28" s="127">
        <f t="shared" si="70"/>
        <v>0</v>
      </c>
      <c r="CA28" s="127">
        <f t="shared" si="70"/>
        <v>0</v>
      </c>
      <c r="CB28" s="127">
        <f t="shared" si="70"/>
        <v>0</v>
      </c>
      <c r="CC28" s="127">
        <f t="shared" si="70"/>
        <v>0</v>
      </c>
      <c r="CD28" s="127">
        <f t="shared" si="70"/>
        <v>0</v>
      </c>
      <c r="CE28" s="127">
        <f t="shared" si="70"/>
        <v>0</v>
      </c>
      <c r="CF28" s="127">
        <f t="shared" si="70"/>
        <v>0</v>
      </c>
      <c r="CG28" s="127">
        <f t="shared" si="70"/>
        <v>0</v>
      </c>
      <c r="CH28" s="127">
        <f t="shared" si="70"/>
        <v>0</v>
      </c>
      <c r="CI28" s="127">
        <f t="shared" si="70"/>
        <v>0</v>
      </c>
      <c r="CJ28" s="127">
        <f t="shared" si="70"/>
        <v>0</v>
      </c>
      <c r="CK28" s="127">
        <f t="shared" si="70"/>
        <v>0</v>
      </c>
      <c r="CL28" s="127">
        <f t="shared" si="70"/>
        <v>0</v>
      </c>
      <c r="CM28" s="128">
        <f t="shared" si="70"/>
        <v>877414</v>
      </c>
      <c r="CN28" s="127">
        <f t="shared" si="70"/>
        <v>0</v>
      </c>
      <c r="CO28" s="127">
        <f t="shared" si="70"/>
        <v>0</v>
      </c>
      <c r="CP28" s="127">
        <f t="shared" si="70"/>
        <v>0</v>
      </c>
      <c r="CQ28" s="127">
        <f t="shared" si="70"/>
        <v>0</v>
      </c>
      <c r="CR28" s="127">
        <f t="shared" si="70"/>
        <v>0</v>
      </c>
      <c r="CS28" s="128">
        <f t="shared" si="70"/>
        <v>877414</v>
      </c>
      <c r="CT28" s="127">
        <f t="shared" si="70"/>
        <v>28923</v>
      </c>
      <c r="CU28" s="127">
        <f t="shared" si="70"/>
        <v>91347</v>
      </c>
      <c r="CV28" s="127">
        <f t="shared" si="70"/>
        <v>0</v>
      </c>
      <c r="CW28" s="127">
        <f t="shared" si="70"/>
        <v>0</v>
      </c>
      <c r="CX28" s="127">
        <f t="shared" si="70"/>
        <v>1784</v>
      </c>
      <c r="CY28" s="127">
        <f t="shared" si="70"/>
        <v>0</v>
      </c>
      <c r="CZ28" s="127">
        <f t="shared" si="70"/>
        <v>0</v>
      </c>
      <c r="DA28" s="127">
        <f t="shared" si="70"/>
        <v>0</v>
      </c>
      <c r="DB28" s="127">
        <f t="shared" si="70"/>
        <v>0</v>
      </c>
      <c r="DC28" s="127">
        <f t="shared" si="70"/>
        <v>0</v>
      </c>
      <c r="DD28" s="127">
        <f t="shared" si="70"/>
        <v>0</v>
      </c>
      <c r="DE28" s="127">
        <f t="shared" si="70"/>
        <v>0</v>
      </c>
      <c r="DF28" s="127">
        <f t="shared" si="70"/>
        <v>0</v>
      </c>
      <c r="DG28" s="127">
        <f t="shared" si="70"/>
        <v>0</v>
      </c>
      <c r="DH28" s="127">
        <f t="shared" si="70"/>
        <v>0</v>
      </c>
      <c r="DI28" s="127">
        <f t="shared" si="70"/>
        <v>0</v>
      </c>
      <c r="DJ28" s="127">
        <f t="shared" si="70"/>
        <v>0</v>
      </c>
      <c r="DK28" s="127">
        <f t="shared" si="70"/>
        <v>0</v>
      </c>
      <c r="DL28" s="127">
        <f t="shared" si="70"/>
        <v>0</v>
      </c>
      <c r="DM28" s="127">
        <f t="shared" si="70"/>
        <v>0</v>
      </c>
      <c r="DN28" s="127">
        <f t="shared" si="70"/>
        <v>15121</v>
      </c>
      <c r="DO28" s="127">
        <f t="shared" si="70"/>
        <v>200</v>
      </c>
      <c r="DP28" s="127">
        <f t="shared" si="70"/>
        <v>0</v>
      </c>
      <c r="DQ28" s="127">
        <f t="shared" si="70"/>
        <v>0</v>
      </c>
      <c r="DR28" s="127">
        <f t="shared" si="70"/>
        <v>0</v>
      </c>
      <c r="DS28" s="127">
        <f t="shared" si="70"/>
        <v>0</v>
      </c>
      <c r="DT28" s="127">
        <f t="shared" si="70"/>
        <v>0</v>
      </c>
      <c r="DU28" s="127">
        <f t="shared" si="70"/>
        <v>370487</v>
      </c>
      <c r="DV28" s="127">
        <f t="shared" si="70"/>
        <v>0</v>
      </c>
      <c r="DW28" s="127">
        <f t="shared" si="70"/>
        <v>0</v>
      </c>
      <c r="DX28" s="127">
        <f t="shared" si="70"/>
        <v>0</v>
      </c>
      <c r="DY28" s="127">
        <f t="shared" si="70"/>
        <v>0</v>
      </c>
      <c r="DZ28" s="127">
        <f t="shared" si="70"/>
        <v>0</v>
      </c>
      <c r="EA28" s="127">
        <f t="shared" ref="EA28:GC28" si="71">EA121</f>
        <v>47684</v>
      </c>
      <c r="EB28" s="127">
        <f t="shared" si="71"/>
        <v>9829</v>
      </c>
      <c r="EC28" s="127">
        <f t="shared" si="71"/>
        <v>0</v>
      </c>
      <c r="ED28" s="127">
        <f t="shared" si="71"/>
        <v>0</v>
      </c>
      <c r="EE28" s="127">
        <f t="shared" si="71"/>
        <v>0</v>
      </c>
      <c r="EF28" s="127">
        <f t="shared" si="71"/>
        <v>0</v>
      </c>
      <c r="EG28" s="127">
        <f t="shared" si="71"/>
        <v>0</v>
      </c>
      <c r="EH28" s="127">
        <f t="shared" si="71"/>
        <v>0</v>
      </c>
      <c r="EI28" s="127">
        <f t="shared" si="71"/>
        <v>0</v>
      </c>
      <c r="EJ28" s="127">
        <f t="shared" si="71"/>
        <v>0</v>
      </c>
      <c r="EK28" s="127">
        <f t="shared" si="71"/>
        <v>0</v>
      </c>
      <c r="EL28" s="127">
        <f t="shared" si="71"/>
        <v>0</v>
      </c>
      <c r="EM28" s="127">
        <f t="shared" si="71"/>
        <v>0</v>
      </c>
      <c r="EN28" s="127">
        <f t="shared" si="71"/>
        <v>0</v>
      </c>
      <c r="EO28" s="127">
        <f t="shared" si="71"/>
        <v>0</v>
      </c>
      <c r="EP28" s="127">
        <f t="shared" si="71"/>
        <v>0</v>
      </c>
      <c r="EQ28" s="127">
        <f t="shared" si="71"/>
        <v>0</v>
      </c>
      <c r="ER28" s="127">
        <f t="shared" si="71"/>
        <v>0</v>
      </c>
      <c r="ES28" s="127">
        <f t="shared" si="71"/>
        <v>0</v>
      </c>
      <c r="ET28" s="127">
        <f t="shared" si="71"/>
        <v>9073</v>
      </c>
      <c r="EU28" s="127">
        <f t="shared" si="71"/>
        <v>7250</v>
      </c>
      <c r="EV28" s="127">
        <f t="shared" si="71"/>
        <v>2403</v>
      </c>
      <c r="EW28" s="127">
        <f t="shared" si="71"/>
        <v>0</v>
      </c>
      <c r="EX28" s="127">
        <f t="shared" si="71"/>
        <v>425</v>
      </c>
      <c r="EY28" s="127">
        <f t="shared" si="71"/>
        <v>5531</v>
      </c>
      <c r="EZ28" s="127">
        <f t="shared" si="71"/>
        <v>-1612</v>
      </c>
      <c r="FA28" s="127">
        <f t="shared" si="71"/>
        <v>0</v>
      </c>
      <c r="FB28" s="127">
        <f t="shared" si="71"/>
        <v>0</v>
      </c>
      <c r="FC28" s="127">
        <f t="shared" si="71"/>
        <v>38497</v>
      </c>
      <c r="FD28" s="127">
        <f t="shared" si="71"/>
        <v>0</v>
      </c>
      <c r="FE28" s="127">
        <f t="shared" si="71"/>
        <v>0</v>
      </c>
      <c r="FF28" s="127">
        <f t="shared" si="71"/>
        <v>0</v>
      </c>
      <c r="FG28" s="127">
        <f t="shared" si="71"/>
        <v>0</v>
      </c>
      <c r="FH28" s="127">
        <f t="shared" si="71"/>
        <v>0</v>
      </c>
      <c r="FI28" s="127">
        <f t="shared" si="71"/>
        <v>111059</v>
      </c>
      <c r="FJ28" s="127">
        <f t="shared" si="71"/>
        <v>0</v>
      </c>
      <c r="FK28" s="127">
        <f t="shared" si="71"/>
        <v>0</v>
      </c>
      <c r="FL28" s="127">
        <f t="shared" si="71"/>
        <v>0</v>
      </c>
      <c r="FM28" s="127">
        <f t="shared" si="71"/>
        <v>15718</v>
      </c>
      <c r="FN28" s="127">
        <f t="shared" si="71"/>
        <v>0</v>
      </c>
      <c r="FO28" s="127">
        <f t="shared" si="71"/>
        <v>0</v>
      </c>
      <c r="FP28" s="127">
        <f t="shared" si="71"/>
        <v>0</v>
      </c>
      <c r="FQ28" s="127">
        <f t="shared" si="71"/>
        <v>22655</v>
      </c>
      <c r="FR28" s="127">
        <f t="shared" si="71"/>
        <v>25564</v>
      </c>
      <c r="FS28" s="127">
        <f t="shared" si="71"/>
        <v>0</v>
      </c>
      <c r="FT28" s="127">
        <f t="shared" si="71"/>
        <v>0</v>
      </c>
      <c r="FU28" s="127">
        <f t="shared" si="71"/>
        <v>18172</v>
      </c>
      <c r="FV28" s="127">
        <f t="shared" si="71"/>
        <v>0</v>
      </c>
      <c r="FW28" s="127">
        <f t="shared" si="71"/>
        <v>0</v>
      </c>
      <c r="FX28" s="127">
        <f t="shared" si="71"/>
        <v>0</v>
      </c>
      <c r="FY28" s="127">
        <f t="shared" si="71"/>
        <v>13801</v>
      </c>
      <c r="FZ28" s="127">
        <f t="shared" si="71"/>
        <v>0</v>
      </c>
      <c r="GA28" s="128">
        <f t="shared" si="71"/>
        <v>833911</v>
      </c>
      <c r="GB28" s="127">
        <f t="shared" si="71"/>
        <v>0</v>
      </c>
      <c r="GC28" s="211">
        <f t="shared" si="71"/>
        <v>833911</v>
      </c>
    </row>
    <row r="29" spans="2:185" outlineLevel="1">
      <c r="B29" s="73" t="s">
        <v>34</v>
      </c>
      <c r="C29" s="124" t="str">
        <f t="shared" ref="C29:BN29" si="72">C122</f>
        <v>380309900000</v>
      </c>
      <c r="D29" s="124" t="str">
        <f t="shared" si="72"/>
        <v>Town of Brunswick</v>
      </c>
      <c r="E29" s="124" t="str">
        <f t="shared" si="72"/>
        <v>Rensselaer</v>
      </c>
      <c r="F29" s="124" t="str">
        <f t="shared" si="72"/>
        <v>12/31</v>
      </c>
      <c r="G29" s="125">
        <f t="shared" si="72"/>
        <v>11941</v>
      </c>
      <c r="H29" s="126">
        <f t="shared" si="72"/>
        <v>0</v>
      </c>
      <c r="I29" s="126">
        <f t="shared" si="72"/>
        <v>44.4</v>
      </c>
      <c r="J29" s="127">
        <f t="shared" si="72"/>
        <v>1013344648</v>
      </c>
      <c r="K29" s="127">
        <f t="shared" si="72"/>
        <v>2385000</v>
      </c>
      <c r="L29" s="127">
        <f t="shared" si="72"/>
        <v>3377741</v>
      </c>
      <c r="M29" s="127">
        <f t="shared" si="72"/>
        <v>0</v>
      </c>
      <c r="N29" s="127">
        <f t="shared" si="72"/>
        <v>0</v>
      </c>
      <c r="O29" s="127">
        <f t="shared" si="72"/>
        <v>0</v>
      </c>
      <c r="P29" s="127">
        <f t="shared" si="72"/>
        <v>10320</v>
      </c>
      <c r="Q29" s="127">
        <f t="shared" si="72"/>
        <v>20015</v>
      </c>
      <c r="R29" s="127">
        <f t="shared" si="72"/>
        <v>0</v>
      </c>
      <c r="S29" s="127">
        <f t="shared" si="72"/>
        <v>0</v>
      </c>
      <c r="T29" s="127">
        <f t="shared" si="72"/>
        <v>0</v>
      </c>
      <c r="U29" s="127">
        <f t="shared" si="72"/>
        <v>1016116</v>
      </c>
      <c r="V29" s="127">
        <f t="shared" si="72"/>
        <v>0</v>
      </c>
      <c r="W29" s="127">
        <f t="shared" si="72"/>
        <v>0</v>
      </c>
      <c r="X29" s="127">
        <f t="shared" si="72"/>
        <v>98478</v>
      </c>
      <c r="Y29" s="127">
        <f t="shared" si="72"/>
        <v>0</v>
      </c>
      <c r="Z29" s="127">
        <f t="shared" si="72"/>
        <v>0</v>
      </c>
      <c r="AA29" s="127">
        <f t="shared" si="72"/>
        <v>0</v>
      </c>
      <c r="AB29" s="127">
        <f t="shared" si="72"/>
        <v>6462</v>
      </c>
      <c r="AC29" s="127">
        <f t="shared" si="72"/>
        <v>0</v>
      </c>
      <c r="AD29" s="127">
        <f t="shared" si="72"/>
        <v>144653</v>
      </c>
      <c r="AE29" s="127">
        <f t="shared" si="72"/>
        <v>0</v>
      </c>
      <c r="AF29" s="127">
        <f t="shared" si="72"/>
        <v>0</v>
      </c>
      <c r="AG29" s="127">
        <f t="shared" si="72"/>
        <v>0</v>
      </c>
      <c r="AH29" s="127">
        <f t="shared" si="72"/>
        <v>0</v>
      </c>
      <c r="AI29" s="127">
        <f t="shared" si="72"/>
        <v>0</v>
      </c>
      <c r="AJ29" s="127">
        <f t="shared" si="72"/>
        <v>43552</v>
      </c>
      <c r="AK29" s="127">
        <f t="shared" si="72"/>
        <v>227992</v>
      </c>
      <c r="AL29" s="127">
        <f t="shared" si="72"/>
        <v>917701</v>
      </c>
      <c r="AM29" s="127">
        <f t="shared" si="72"/>
        <v>125008</v>
      </c>
      <c r="AN29" s="127">
        <f t="shared" si="72"/>
        <v>0</v>
      </c>
      <c r="AO29" s="127">
        <f t="shared" si="72"/>
        <v>0</v>
      </c>
      <c r="AP29" s="127">
        <f t="shared" si="72"/>
        <v>0</v>
      </c>
      <c r="AQ29" s="127">
        <f t="shared" si="72"/>
        <v>0</v>
      </c>
      <c r="AR29" s="127">
        <f t="shared" si="72"/>
        <v>0</v>
      </c>
      <c r="AS29" s="127">
        <f t="shared" si="72"/>
        <v>28199</v>
      </c>
      <c r="AT29" s="127">
        <f t="shared" si="72"/>
        <v>0</v>
      </c>
      <c r="AU29" s="127">
        <f t="shared" si="72"/>
        <v>0</v>
      </c>
      <c r="AV29" s="127">
        <f t="shared" si="72"/>
        <v>0</v>
      </c>
      <c r="AW29" s="127">
        <f t="shared" si="72"/>
        <v>0</v>
      </c>
      <c r="AX29" s="127">
        <f t="shared" si="72"/>
        <v>0</v>
      </c>
      <c r="AY29" s="127">
        <f t="shared" si="72"/>
        <v>0</v>
      </c>
      <c r="AZ29" s="127">
        <f t="shared" si="72"/>
        <v>0</v>
      </c>
      <c r="BA29" s="127">
        <f t="shared" si="72"/>
        <v>24682</v>
      </c>
      <c r="BB29" s="127">
        <f t="shared" si="72"/>
        <v>32000</v>
      </c>
      <c r="BC29" s="127">
        <f t="shared" si="72"/>
        <v>0</v>
      </c>
      <c r="BD29" s="127">
        <f t="shared" si="72"/>
        <v>130</v>
      </c>
      <c r="BE29" s="127">
        <f t="shared" si="72"/>
        <v>0</v>
      </c>
      <c r="BF29" s="127">
        <f t="shared" si="72"/>
        <v>8776</v>
      </c>
      <c r="BG29" s="127">
        <f t="shared" si="72"/>
        <v>0</v>
      </c>
      <c r="BH29" s="127">
        <f t="shared" si="72"/>
        <v>0</v>
      </c>
      <c r="BI29" s="127">
        <f t="shared" si="72"/>
        <v>0</v>
      </c>
      <c r="BJ29" s="127">
        <f t="shared" si="72"/>
        <v>0</v>
      </c>
      <c r="BK29" s="127">
        <f t="shared" si="72"/>
        <v>9842</v>
      </c>
      <c r="BL29" s="128">
        <f t="shared" si="72"/>
        <v>6091667</v>
      </c>
      <c r="BM29" s="127">
        <f t="shared" si="72"/>
        <v>79794</v>
      </c>
      <c r="BN29" s="127">
        <f t="shared" si="72"/>
        <v>255456</v>
      </c>
      <c r="BO29" s="127">
        <f t="shared" ref="BO29:DZ29" si="73">BO122</f>
        <v>0</v>
      </c>
      <c r="BP29" s="127">
        <f t="shared" si="73"/>
        <v>0</v>
      </c>
      <c r="BQ29" s="127">
        <f t="shared" si="73"/>
        <v>0</v>
      </c>
      <c r="BR29" s="127">
        <f t="shared" si="73"/>
        <v>0</v>
      </c>
      <c r="BS29" s="127">
        <f t="shared" si="73"/>
        <v>164576</v>
      </c>
      <c r="BT29" s="127">
        <f t="shared" si="73"/>
        <v>0</v>
      </c>
      <c r="BU29" s="127">
        <f t="shared" si="73"/>
        <v>0</v>
      </c>
      <c r="BV29" s="127">
        <f t="shared" si="73"/>
        <v>6414</v>
      </c>
      <c r="BW29" s="127">
        <f t="shared" si="73"/>
        <v>0</v>
      </c>
      <c r="BX29" s="127">
        <f t="shared" si="73"/>
        <v>0</v>
      </c>
      <c r="BY29" s="127">
        <f t="shared" si="73"/>
        <v>0</v>
      </c>
      <c r="BZ29" s="127">
        <f t="shared" si="73"/>
        <v>0</v>
      </c>
      <c r="CA29" s="127">
        <f t="shared" si="73"/>
        <v>0</v>
      </c>
      <c r="CB29" s="127">
        <f t="shared" si="73"/>
        <v>0</v>
      </c>
      <c r="CC29" s="127">
        <f t="shared" si="73"/>
        <v>0</v>
      </c>
      <c r="CD29" s="127">
        <f t="shared" si="73"/>
        <v>0</v>
      </c>
      <c r="CE29" s="127">
        <f t="shared" si="73"/>
        <v>0</v>
      </c>
      <c r="CF29" s="127">
        <f t="shared" si="73"/>
        <v>0</v>
      </c>
      <c r="CG29" s="127">
        <f t="shared" si="73"/>
        <v>0</v>
      </c>
      <c r="CH29" s="127">
        <f t="shared" si="73"/>
        <v>0</v>
      </c>
      <c r="CI29" s="127">
        <f t="shared" si="73"/>
        <v>29988</v>
      </c>
      <c r="CJ29" s="127">
        <f t="shared" si="73"/>
        <v>0</v>
      </c>
      <c r="CK29" s="127">
        <f t="shared" si="73"/>
        <v>0</v>
      </c>
      <c r="CL29" s="127">
        <f t="shared" si="73"/>
        <v>0</v>
      </c>
      <c r="CM29" s="128">
        <f t="shared" si="73"/>
        <v>6627895</v>
      </c>
      <c r="CN29" s="127">
        <f t="shared" si="73"/>
        <v>0</v>
      </c>
      <c r="CO29" s="127">
        <f t="shared" si="73"/>
        <v>0</v>
      </c>
      <c r="CP29" s="127">
        <f t="shared" si="73"/>
        <v>0</v>
      </c>
      <c r="CQ29" s="127">
        <f t="shared" si="73"/>
        <v>0</v>
      </c>
      <c r="CR29" s="127">
        <f t="shared" si="73"/>
        <v>0</v>
      </c>
      <c r="CS29" s="128">
        <f t="shared" si="73"/>
        <v>6627895</v>
      </c>
      <c r="CT29" s="127">
        <f t="shared" si="73"/>
        <v>323941</v>
      </c>
      <c r="CU29" s="127">
        <f t="shared" si="73"/>
        <v>685197</v>
      </c>
      <c r="CV29" s="127">
        <f t="shared" si="73"/>
        <v>0</v>
      </c>
      <c r="CW29" s="127">
        <f t="shared" si="73"/>
        <v>0</v>
      </c>
      <c r="CX29" s="127">
        <f t="shared" si="73"/>
        <v>67659</v>
      </c>
      <c r="CY29" s="127">
        <f t="shared" si="73"/>
        <v>0</v>
      </c>
      <c r="CZ29" s="127">
        <f t="shared" si="73"/>
        <v>0</v>
      </c>
      <c r="DA29" s="127">
        <f t="shared" si="73"/>
        <v>0</v>
      </c>
      <c r="DB29" s="127">
        <f t="shared" si="73"/>
        <v>0</v>
      </c>
      <c r="DC29" s="127">
        <f t="shared" si="73"/>
        <v>0</v>
      </c>
      <c r="DD29" s="127">
        <f t="shared" si="73"/>
        <v>0</v>
      </c>
      <c r="DE29" s="127">
        <f t="shared" si="73"/>
        <v>0</v>
      </c>
      <c r="DF29" s="127">
        <f t="shared" si="73"/>
        <v>0</v>
      </c>
      <c r="DG29" s="127">
        <f t="shared" si="73"/>
        <v>0</v>
      </c>
      <c r="DH29" s="127">
        <f t="shared" si="73"/>
        <v>1500</v>
      </c>
      <c r="DI29" s="127">
        <f t="shared" si="73"/>
        <v>946719</v>
      </c>
      <c r="DJ29" s="127">
        <f t="shared" si="73"/>
        <v>20400</v>
      </c>
      <c r="DK29" s="127">
        <f t="shared" si="73"/>
        <v>0</v>
      </c>
      <c r="DL29" s="127">
        <f t="shared" si="73"/>
        <v>0</v>
      </c>
      <c r="DM29" s="127">
        <f t="shared" si="73"/>
        <v>0</v>
      </c>
      <c r="DN29" s="127">
        <f t="shared" si="73"/>
        <v>89577</v>
      </c>
      <c r="DO29" s="127">
        <f t="shared" si="73"/>
        <v>2500</v>
      </c>
      <c r="DP29" s="127">
        <f t="shared" si="73"/>
        <v>0</v>
      </c>
      <c r="DQ29" s="127">
        <f t="shared" si="73"/>
        <v>0</v>
      </c>
      <c r="DR29" s="127">
        <f t="shared" si="73"/>
        <v>0</v>
      </c>
      <c r="DS29" s="127">
        <f t="shared" si="73"/>
        <v>0</v>
      </c>
      <c r="DT29" s="127">
        <f t="shared" si="73"/>
        <v>0</v>
      </c>
      <c r="DU29" s="127">
        <f t="shared" si="73"/>
        <v>1139367</v>
      </c>
      <c r="DV29" s="127">
        <f t="shared" si="73"/>
        <v>0</v>
      </c>
      <c r="DW29" s="127">
        <f t="shared" si="73"/>
        <v>0</v>
      </c>
      <c r="DX29" s="127">
        <f t="shared" si="73"/>
        <v>0</v>
      </c>
      <c r="DY29" s="127">
        <f t="shared" si="73"/>
        <v>0</v>
      </c>
      <c r="DZ29" s="127">
        <f t="shared" si="73"/>
        <v>0</v>
      </c>
      <c r="EA29" s="127">
        <f t="shared" ref="EA29:GC29" si="74">EA122</f>
        <v>433562</v>
      </c>
      <c r="EB29" s="127">
        <f t="shared" si="74"/>
        <v>75849</v>
      </c>
      <c r="EC29" s="127">
        <f t="shared" si="74"/>
        <v>0</v>
      </c>
      <c r="ED29" s="127">
        <f t="shared" si="74"/>
        <v>0</v>
      </c>
      <c r="EE29" s="127">
        <f t="shared" si="74"/>
        <v>0</v>
      </c>
      <c r="EF29" s="127">
        <f t="shared" si="74"/>
        <v>0</v>
      </c>
      <c r="EG29" s="127">
        <f t="shared" si="74"/>
        <v>0</v>
      </c>
      <c r="EH29" s="127">
        <f t="shared" si="74"/>
        <v>0</v>
      </c>
      <c r="EI29" s="127">
        <f t="shared" si="74"/>
        <v>0</v>
      </c>
      <c r="EJ29" s="127">
        <f t="shared" si="74"/>
        <v>0</v>
      </c>
      <c r="EK29" s="127">
        <f t="shared" si="74"/>
        <v>0</v>
      </c>
      <c r="EL29" s="127">
        <f t="shared" si="74"/>
        <v>0</v>
      </c>
      <c r="EM29" s="127">
        <f t="shared" si="74"/>
        <v>146488</v>
      </c>
      <c r="EN29" s="127">
        <f t="shared" si="74"/>
        <v>0</v>
      </c>
      <c r="EO29" s="127">
        <f t="shared" si="74"/>
        <v>0</v>
      </c>
      <c r="EP29" s="127">
        <f t="shared" si="74"/>
        <v>0</v>
      </c>
      <c r="EQ29" s="127">
        <f t="shared" si="74"/>
        <v>0</v>
      </c>
      <c r="ER29" s="127">
        <f t="shared" si="74"/>
        <v>0</v>
      </c>
      <c r="ES29" s="127">
        <f t="shared" si="74"/>
        <v>0</v>
      </c>
      <c r="ET29" s="127">
        <f t="shared" si="74"/>
        <v>239824</v>
      </c>
      <c r="EU29" s="127">
        <f t="shared" si="74"/>
        <v>101764</v>
      </c>
      <c r="EV29" s="127">
        <f t="shared" si="74"/>
        <v>19121</v>
      </c>
      <c r="EW29" s="127">
        <f t="shared" si="74"/>
        <v>0</v>
      </c>
      <c r="EX29" s="127">
        <f t="shared" si="74"/>
        <v>569</v>
      </c>
      <c r="EY29" s="127">
        <f t="shared" si="74"/>
        <v>9999</v>
      </c>
      <c r="EZ29" s="127">
        <f t="shared" si="74"/>
        <v>0</v>
      </c>
      <c r="FA29" s="127">
        <f t="shared" si="74"/>
        <v>0</v>
      </c>
      <c r="FB29" s="127">
        <f t="shared" si="74"/>
        <v>4918</v>
      </c>
      <c r="FC29" s="127">
        <f t="shared" si="74"/>
        <v>1211908</v>
      </c>
      <c r="FD29" s="127">
        <f t="shared" si="74"/>
        <v>0</v>
      </c>
      <c r="FE29" s="127">
        <f t="shared" si="74"/>
        <v>0</v>
      </c>
      <c r="FF29" s="127">
        <f t="shared" si="74"/>
        <v>0</v>
      </c>
      <c r="FG29" s="127">
        <f t="shared" si="74"/>
        <v>17410</v>
      </c>
      <c r="FH29" s="127">
        <f t="shared" si="74"/>
        <v>0</v>
      </c>
      <c r="FI29" s="127">
        <f t="shared" si="74"/>
        <v>92216</v>
      </c>
      <c r="FJ29" s="127">
        <f t="shared" si="74"/>
        <v>0</v>
      </c>
      <c r="FK29" s="127">
        <f t="shared" si="74"/>
        <v>0</v>
      </c>
      <c r="FL29" s="127">
        <f t="shared" si="74"/>
        <v>0</v>
      </c>
      <c r="FM29" s="127">
        <f t="shared" si="74"/>
        <v>132891</v>
      </c>
      <c r="FN29" s="127">
        <f t="shared" si="74"/>
        <v>0</v>
      </c>
      <c r="FO29" s="127">
        <f t="shared" si="74"/>
        <v>0</v>
      </c>
      <c r="FP29" s="127">
        <f t="shared" si="74"/>
        <v>0</v>
      </c>
      <c r="FQ29" s="127">
        <f t="shared" si="74"/>
        <v>137847</v>
      </c>
      <c r="FR29" s="127">
        <f t="shared" si="74"/>
        <v>264175</v>
      </c>
      <c r="FS29" s="127">
        <f t="shared" si="74"/>
        <v>4267</v>
      </c>
      <c r="FT29" s="127">
        <f t="shared" si="74"/>
        <v>4110</v>
      </c>
      <c r="FU29" s="127">
        <f t="shared" si="74"/>
        <v>82468</v>
      </c>
      <c r="FV29" s="127">
        <f t="shared" si="74"/>
        <v>162</v>
      </c>
      <c r="FW29" s="127">
        <f t="shared" si="74"/>
        <v>0</v>
      </c>
      <c r="FX29" s="127">
        <f t="shared" si="74"/>
        <v>54323</v>
      </c>
      <c r="FY29" s="127">
        <f t="shared" si="74"/>
        <v>155000</v>
      </c>
      <c r="FZ29" s="127">
        <f t="shared" si="74"/>
        <v>88166</v>
      </c>
      <c r="GA29" s="128">
        <f t="shared" si="74"/>
        <v>6553897</v>
      </c>
      <c r="GB29" s="127">
        <f t="shared" si="74"/>
        <v>0</v>
      </c>
      <c r="GC29" s="211">
        <f t="shared" si="74"/>
        <v>6553897</v>
      </c>
    </row>
    <row r="30" spans="2:185" outlineLevel="1">
      <c r="B30" s="73" t="s">
        <v>35</v>
      </c>
      <c r="C30" s="124" t="str">
        <f t="shared" ref="C30:BN30" si="75">C123</f>
        <v>380324900000</v>
      </c>
      <c r="D30" s="124" t="str">
        <f t="shared" si="75"/>
        <v>Town of East Greenbush</v>
      </c>
      <c r="E30" s="124" t="str">
        <f t="shared" si="75"/>
        <v>Rensselaer</v>
      </c>
      <c r="F30" s="124" t="str">
        <f t="shared" si="75"/>
        <v>12/31</v>
      </c>
      <c r="G30" s="125">
        <f t="shared" si="75"/>
        <v>16473</v>
      </c>
      <c r="H30" s="126">
        <f t="shared" si="75"/>
        <v>0</v>
      </c>
      <c r="I30" s="126">
        <f t="shared" si="75"/>
        <v>24</v>
      </c>
      <c r="J30" s="127">
        <f t="shared" si="75"/>
        <v>1592115009</v>
      </c>
      <c r="K30" s="127">
        <f t="shared" si="75"/>
        <v>8026820</v>
      </c>
      <c r="L30" s="127">
        <f t="shared" si="75"/>
        <v>8331228</v>
      </c>
      <c r="M30" s="127">
        <f t="shared" si="75"/>
        <v>0</v>
      </c>
      <c r="N30" s="127">
        <f t="shared" si="75"/>
        <v>0</v>
      </c>
      <c r="O30" s="127">
        <f t="shared" si="75"/>
        <v>0</v>
      </c>
      <c r="P30" s="127">
        <f t="shared" si="75"/>
        <v>327371</v>
      </c>
      <c r="Q30" s="127">
        <f t="shared" si="75"/>
        <v>24523</v>
      </c>
      <c r="R30" s="127">
        <f t="shared" si="75"/>
        <v>0</v>
      </c>
      <c r="S30" s="127">
        <f t="shared" si="75"/>
        <v>0</v>
      </c>
      <c r="T30" s="127">
        <f t="shared" si="75"/>
        <v>0</v>
      </c>
      <c r="U30" s="127">
        <f t="shared" si="75"/>
        <v>1618667</v>
      </c>
      <c r="V30" s="127">
        <f t="shared" si="75"/>
        <v>0</v>
      </c>
      <c r="W30" s="127">
        <f t="shared" si="75"/>
        <v>0</v>
      </c>
      <c r="X30" s="127">
        <f t="shared" si="75"/>
        <v>199901</v>
      </c>
      <c r="Y30" s="127">
        <f t="shared" si="75"/>
        <v>0</v>
      </c>
      <c r="Z30" s="127">
        <f t="shared" si="75"/>
        <v>0</v>
      </c>
      <c r="AA30" s="127">
        <f t="shared" si="75"/>
        <v>0</v>
      </c>
      <c r="AB30" s="127">
        <f t="shared" si="75"/>
        <v>16672</v>
      </c>
      <c r="AC30" s="127">
        <f t="shared" si="75"/>
        <v>0</v>
      </c>
      <c r="AD30" s="127">
        <f t="shared" si="75"/>
        <v>172313</v>
      </c>
      <c r="AE30" s="127">
        <f t="shared" si="75"/>
        <v>0</v>
      </c>
      <c r="AF30" s="127">
        <f t="shared" si="75"/>
        <v>0</v>
      </c>
      <c r="AG30" s="127">
        <f t="shared" si="75"/>
        <v>0</v>
      </c>
      <c r="AH30" s="127">
        <f t="shared" si="75"/>
        <v>0</v>
      </c>
      <c r="AI30" s="127">
        <f t="shared" si="75"/>
        <v>0</v>
      </c>
      <c r="AJ30" s="127">
        <f t="shared" si="75"/>
        <v>72632</v>
      </c>
      <c r="AK30" s="127">
        <f t="shared" si="75"/>
        <v>101658</v>
      </c>
      <c r="AL30" s="127">
        <f t="shared" si="75"/>
        <v>2046061</v>
      </c>
      <c r="AM30" s="127">
        <f t="shared" si="75"/>
        <v>1086535</v>
      </c>
      <c r="AN30" s="127">
        <f t="shared" si="75"/>
        <v>0</v>
      </c>
      <c r="AO30" s="127">
        <f t="shared" si="75"/>
        <v>0</v>
      </c>
      <c r="AP30" s="127">
        <f t="shared" si="75"/>
        <v>0</v>
      </c>
      <c r="AQ30" s="127">
        <f t="shared" si="75"/>
        <v>2005</v>
      </c>
      <c r="AR30" s="127">
        <f t="shared" si="75"/>
        <v>0</v>
      </c>
      <c r="AS30" s="127">
        <f t="shared" si="75"/>
        <v>14168</v>
      </c>
      <c r="AT30" s="127">
        <f t="shared" si="75"/>
        <v>0</v>
      </c>
      <c r="AU30" s="127">
        <f t="shared" si="75"/>
        <v>0</v>
      </c>
      <c r="AV30" s="127">
        <f t="shared" si="75"/>
        <v>0</v>
      </c>
      <c r="AW30" s="127">
        <f t="shared" si="75"/>
        <v>0</v>
      </c>
      <c r="AX30" s="127">
        <f t="shared" si="75"/>
        <v>180000</v>
      </c>
      <c r="AY30" s="127">
        <f t="shared" si="75"/>
        <v>0</v>
      </c>
      <c r="AZ30" s="127">
        <f t="shared" si="75"/>
        <v>45231</v>
      </c>
      <c r="BA30" s="127">
        <f t="shared" si="75"/>
        <v>56137</v>
      </c>
      <c r="BB30" s="127">
        <f t="shared" si="75"/>
        <v>23695</v>
      </c>
      <c r="BC30" s="127">
        <f t="shared" si="75"/>
        <v>42</v>
      </c>
      <c r="BD30" s="127">
        <f t="shared" si="75"/>
        <v>326418</v>
      </c>
      <c r="BE30" s="127">
        <f t="shared" si="75"/>
        <v>61250</v>
      </c>
      <c r="BF30" s="127">
        <f t="shared" si="75"/>
        <v>23730</v>
      </c>
      <c r="BG30" s="127">
        <f t="shared" si="75"/>
        <v>0</v>
      </c>
      <c r="BH30" s="127">
        <f t="shared" si="75"/>
        <v>0</v>
      </c>
      <c r="BI30" s="127">
        <f t="shared" si="75"/>
        <v>0</v>
      </c>
      <c r="BJ30" s="127">
        <f t="shared" si="75"/>
        <v>11314</v>
      </c>
      <c r="BK30" s="127">
        <f t="shared" si="75"/>
        <v>784040</v>
      </c>
      <c r="BL30" s="128">
        <f t="shared" si="75"/>
        <v>15525590</v>
      </c>
      <c r="BM30" s="127">
        <f t="shared" si="75"/>
        <v>74881</v>
      </c>
      <c r="BN30" s="127">
        <f t="shared" si="75"/>
        <v>566452</v>
      </c>
      <c r="BO30" s="127">
        <f t="shared" ref="BO30:DZ30" si="76">BO123</f>
        <v>0</v>
      </c>
      <c r="BP30" s="127">
        <f t="shared" si="76"/>
        <v>0</v>
      </c>
      <c r="BQ30" s="127">
        <f t="shared" si="76"/>
        <v>2622</v>
      </c>
      <c r="BR30" s="127">
        <f t="shared" si="76"/>
        <v>0</v>
      </c>
      <c r="BS30" s="127">
        <f t="shared" si="76"/>
        <v>103906</v>
      </c>
      <c r="BT30" s="127">
        <f t="shared" si="76"/>
        <v>0</v>
      </c>
      <c r="BU30" s="127">
        <f t="shared" si="76"/>
        <v>0</v>
      </c>
      <c r="BV30" s="127">
        <f t="shared" si="76"/>
        <v>0</v>
      </c>
      <c r="BW30" s="127">
        <f t="shared" si="76"/>
        <v>0</v>
      </c>
      <c r="BX30" s="127">
        <f t="shared" si="76"/>
        <v>0</v>
      </c>
      <c r="BY30" s="127">
        <f t="shared" si="76"/>
        <v>0</v>
      </c>
      <c r="BZ30" s="127">
        <f t="shared" si="76"/>
        <v>84606</v>
      </c>
      <c r="CA30" s="127">
        <f t="shared" si="76"/>
        <v>0</v>
      </c>
      <c r="CB30" s="127">
        <f t="shared" si="76"/>
        <v>0</v>
      </c>
      <c r="CC30" s="127">
        <f t="shared" si="76"/>
        <v>0</v>
      </c>
      <c r="CD30" s="127">
        <f t="shared" si="76"/>
        <v>0</v>
      </c>
      <c r="CE30" s="127">
        <f t="shared" si="76"/>
        <v>0</v>
      </c>
      <c r="CF30" s="127">
        <f t="shared" si="76"/>
        <v>0</v>
      </c>
      <c r="CG30" s="127">
        <f t="shared" si="76"/>
        <v>0</v>
      </c>
      <c r="CH30" s="127">
        <f t="shared" si="76"/>
        <v>0</v>
      </c>
      <c r="CI30" s="127">
        <f t="shared" si="76"/>
        <v>0</v>
      </c>
      <c r="CJ30" s="127">
        <f t="shared" si="76"/>
        <v>0</v>
      </c>
      <c r="CK30" s="127">
        <f t="shared" si="76"/>
        <v>0</v>
      </c>
      <c r="CL30" s="127">
        <f t="shared" si="76"/>
        <v>0</v>
      </c>
      <c r="CM30" s="128">
        <f t="shared" si="76"/>
        <v>16358057</v>
      </c>
      <c r="CN30" s="127">
        <f t="shared" si="76"/>
        <v>0</v>
      </c>
      <c r="CO30" s="127">
        <f t="shared" si="76"/>
        <v>583445</v>
      </c>
      <c r="CP30" s="127">
        <f t="shared" si="76"/>
        <v>0</v>
      </c>
      <c r="CQ30" s="127">
        <f t="shared" si="76"/>
        <v>0</v>
      </c>
      <c r="CR30" s="127">
        <f t="shared" si="76"/>
        <v>0</v>
      </c>
      <c r="CS30" s="128">
        <f t="shared" si="76"/>
        <v>16941502</v>
      </c>
      <c r="CT30" s="127">
        <f t="shared" si="76"/>
        <v>870872</v>
      </c>
      <c r="CU30" s="127">
        <f t="shared" si="76"/>
        <v>950703</v>
      </c>
      <c r="CV30" s="127">
        <f t="shared" si="76"/>
        <v>0</v>
      </c>
      <c r="CW30" s="127">
        <f t="shared" si="76"/>
        <v>0</v>
      </c>
      <c r="CX30" s="127">
        <f t="shared" si="76"/>
        <v>303061</v>
      </c>
      <c r="CY30" s="127">
        <f t="shared" si="76"/>
        <v>48821</v>
      </c>
      <c r="CZ30" s="127">
        <f t="shared" si="76"/>
        <v>0</v>
      </c>
      <c r="DA30" s="127">
        <f t="shared" si="76"/>
        <v>0</v>
      </c>
      <c r="DB30" s="127">
        <f t="shared" si="76"/>
        <v>0</v>
      </c>
      <c r="DC30" s="127">
        <f t="shared" si="76"/>
        <v>0</v>
      </c>
      <c r="DD30" s="127">
        <f t="shared" si="76"/>
        <v>0</v>
      </c>
      <c r="DE30" s="127">
        <f t="shared" si="76"/>
        <v>0</v>
      </c>
      <c r="DF30" s="127">
        <f t="shared" si="76"/>
        <v>0</v>
      </c>
      <c r="DG30" s="127">
        <f t="shared" si="76"/>
        <v>0</v>
      </c>
      <c r="DH30" s="127">
        <f t="shared" si="76"/>
        <v>1992743</v>
      </c>
      <c r="DI30" s="127">
        <f t="shared" si="76"/>
        <v>104969</v>
      </c>
      <c r="DJ30" s="127">
        <f t="shared" si="76"/>
        <v>488688</v>
      </c>
      <c r="DK30" s="127">
        <f t="shared" si="76"/>
        <v>0</v>
      </c>
      <c r="DL30" s="127">
        <f t="shared" si="76"/>
        <v>0</v>
      </c>
      <c r="DM30" s="127">
        <f t="shared" si="76"/>
        <v>0</v>
      </c>
      <c r="DN30" s="127">
        <f t="shared" si="76"/>
        <v>177305</v>
      </c>
      <c r="DO30" s="127">
        <f t="shared" si="76"/>
        <v>6739</v>
      </c>
      <c r="DP30" s="127">
        <f t="shared" si="76"/>
        <v>0</v>
      </c>
      <c r="DQ30" s="127">
        <f t="shared" si="76"/>
        <v>0</v>
      </c>
      <c r="DR30" s="127">
        <f t="shared" si="76"/>
        <v>0</v>
      </c>
      <c r="DS30" s="127">
        <f t="shared" si="76"/>
        <v>0</v>
      </c>
      <c r="DT30" s="127">
        <f t="shared" si="76"/>
        <v>0</v>
      </c>
      <c r="DU30" s="127">
        <f t="shared" si="76"/>
        <v>1710380</v>
      </c>
      <c r="DV30" s="127">
        <f t="shared" si="76"/>
        <v>0</v>
      </c>
      <c r="DW30" s="127">
        <f t="shared" si="76"/>
        <v>0</v>
      </c>
      <c r="DX30" s="127">
        <f t="shared" si="76"/>
        <v>0</v>
      </c>
      <c r="DY30" s="127">
        <f t="shared" si="76"/>
        <v>0</v>
      </c>
      <c r="DZ30" s="127">
        <f t="shared" si="76"/>
        <v>0</v>
      </c>
      <c r="EA30" s="127">
        <f t="shared" ref="EA30:GC30" si="77">EA123</f>
        <v>404128</v>
      </c>
      <c r="EB30" s="127">
        <f t="shared" si="77"/>
        <v>167337</v>
      </c>
      <c r="EC30" s="127">
        <f t="shared" si="77"/>
        <v>0</v>
      </c>
      <c r="ED30" s="127">
        <f t="shared" si="77"/>
        <v>0</v>
      </c>
      <c r="EE30" s="127">
        <f t="shared" si="77"/>
        <v>0</v>
      </c>
      <c r="EF30" s="127">
        <f t="shared" si="77"/>
        <v>0</v>
      </c>
      <c r="EG30" s="127">
        <f t="shared" si="77"/>
        <v>0</v>
      </c>
      <c r="EH30" s="127">
        <f t="shared" si="77"/>
        <v>0</v>
      </c>
      <c r="EI30" s="127">
        <f t="shared" si="77"/>
        <v>0</v>
      </c>
      <c r="EJ30" s="127">
        <f t="shared" si="77"/>
        <v>0</v>
      </c>
      <c r="EK30" s="127">
        <f t="shared" si="77"/>
        <v>0</v>
      </c>
      <c r="EL30" s="127">
        <f t="shared" si="77"/>
        <v>0</v>
      </c>
      <c r="EM30" s="127">
        <f t="shared" si="77"/>
        <v>0</v>
      </c>
      <c r="EN30" s="127">
        <f t="shared" si="77"/>
        <v>0</v>
      </c>
      <c r="EO30" s="127">
        <f t="shared" si="77"/>
        <v>0</v>
      </c>
      <c r="EP30" s="127">
        <f t="shared" si="77"/>
        <v>0</v>
      </c>
      <c r="EQ30" s="127">
        <f t="shared" si="77"/>
        <v>0</v>
      </c>
      <c r="ER30" s="127">
        <f t="shared" si="77"/>
        <v>206456</v>
      </c>
      <c r="ES30" s="127">
        <f t="shared" si="77"/>
        <v>0</v>
      </c>
      <c r="ET30" s="127">
        <f t="shared" si="77"/>
        <v>108597</v>
      </c>
      <c r="EU30" s="127">
        <f t="shared" si="77"/>
        <v>0</v>
      </c>
      <c r="EV30" s="127">
        <f t="shared" si="77"/>
        <v>5065</v>
      </c>
      <c r="EW30" s="127">
        <f t="shared" si="77"/>
        <v>0</v>
      </c>
      <c r="EX30" s="127">
        <f t="shared" si="77"/>
        <v>3000</v>
      </c>
      <c r="EY30" s="127">
        <f t="shared" si="77"/>
        <v>898</v>
      </c>
      <c r="EZ30" s="127">
        <f t="shared" si="77"/>
        <v>720</v>
      </c>
      <c r="FA30" s="127">
        <f t="shared" si="77"/>
        <v>0</v>
      </c>
      <c r="FB30" s="127">
        <f t="shared" si="77"/>
        <v>0</v>
      </c>
      <c r="FC30" s="127">
        <f t="shared" si="77"/>
        <v>2138415</v>
      </c>
      <c r="FD30" s="127">
        <f t="shared" si="77"/>
        <v>0</v>
      </c>
      <c r="FE30" s="127">
        <f t="shared" si="77"/>
        <v>0</v>
      </c>
      <c r="FF30" s="127">
        <f t="shared" si="77"/>
        <v>0</v>
      </c>
      <c r="FG30" s="127">
        <f t="shared" si="77"/>
        <v>1340677</v>
      </c>
      <c r="FH30" s="127">
        <f t="shared" si="77"/>
        <v>0</v>
      </c>
      <c r="FI30" s="127">
        <f t="shared" si="77"/>
        <v>272582</v>
      </c>
      <c r="FJ30" s="127">
        <f t="shared" si="77"/>
        <v>0</v>
      </c>
      <c r="FK30" s="127">
        <f t="shared" si="77"/>
        <v>0</v>
      </c>
      <c r="FL30" s="127">
        <f t="shared" si="77"/>
        <v>401212</v>
      </c>
      <c r="FM30" s="127">
        <f t="shared" si="77"/>
        <v>250328</v>
      </c>
      <c r="FN30" s="127">
        <f t="shared" si="77"/>
        <v>371739</v>
      </c>
      <c r="FO30" s="127">
        <f t="shared" si="77"/>
        <v>0</v>
      </c>
      <c r="FP30" s="127">
        <f t="shared" si="77"/>
        <v>0</v>
      </c>
      <c r="FQ30" s="127">
        <f t="shared" si="77"/>
        <v>436651</v>
      </c>
      <c r="FR30" s="127">
        <f t="shared" si="77"/>
        <v>1349578</v>
      </c>
      <c r="FS30" s="127">
        <f t="shared" si="77"/>
        <v>0</v>
      </c>
      <c r="FT30" s="127">
        <f t="shared" si="77"/>
        <v>0</v>
      </c>
      <c r="FU30" s="127">
        <f t="shared" si="77"/>
        <v>178081</v>
      </c>
      <c r="FV30" s="127">
        <f t="shared" si="77"/>
        <v>46772</v>
      </c>
      <c r="FW30" s="127">
        <f t="shared" si="77"/>
        <v>0</v>
      </c>
      <c r="FX30" s="127">
        <f t="shared" si="77"/>
        <v>77509</v>
      </c>
      <c r="FY30" s="127">
        <f t="shared" si="77"/>
        <v>1205083</v>
      </c>
      <c r="FZ30" s="127">
        <f t="shared" si="77"/>
        <v>171384</v>
      </c>
      <c r="GA30" s="128">
        <f t="shared" si="77"/>
        <v>15790493</v>
      </c>
      <c r="GB30" s="127">
        <f t="shared" si="77"/>
        <v>0</v>
      </c>
      <c r="GC30" s="211">
        <f t="shared" si="77"/>
        <v>15790493</v>
      </c>
    </row>
    <row r="31" spans="2:185" outlineLevel="1">
      <c r="B31" s="73" t="s">
        <v>36</v>
      </c>
      <c r="C31" s="124" t="str">
        <f t="shared" ref="C31:BN31" si="78">C124</f>
        <v>380333500000</v>
      </c>
      <c r="D31" s="124" t="str">
        <f t="shared" si="78"/>
        <v>Town of Grafton</v>
      </c>
      <c r="E31" s="124" t="str">
        <f t="shared" si="78"/>
        <v>Rensselaer</v>
      </c>
      <c r="F31" s="124" t="str">
        <f t="shared" si="78"/>
        <v>12/31</v>
      </c>
      <c r="G31" s="125">
        <f t="shared" si="78"/>
        <v>2130</v>
      </c>
      <c r="H31" s="126">
        <f t="shared" si="78"/>
        <v>0</v>
      </c>
      <c r="I31" s="126">
        <f t="shared" si="78"/>
        <v>44.7</v>
      </c>
      <c r="J31" s="127">
        <f t="shared" si="78"/>
        <v>200300759</v>
      </c>
      <c r="K31" s="127">
        <f t="shared" si="78"/>
        <v>436900</v>
      </c>
      <c r="L31" s="127">
        <f t="shared" si="78"/>
        <v>636740</v>
      </c>
      <c r="M31" s="127">
        <f t="shared" si="78"/>
        <v>0</v>
      </c>
      <c r="N31" s="127">
        <f t="shared" si="78"/>
        <v>0</v>
      </c>
      <c r="O31" s="127">
        <f t="shared" si="78"/>
        <v>0</v>
      </c>
      <c r="P31" s="127">
        <f t="shared" si="78"/>
        <v>0</v>
      </c>
      <c r="Q31" s="127">
        <f t="shared" si="78"/>
        <v>1326</v>
      </c>
      <c r="R31" s="127">
        <f t="shared" si="78"/>
        <v>0</v>
      </c>
      <c r="S31" s="127">
        <f t="shared" si="78"/>
        <v>0</v>
      </c>
      <c r="T31" s="127">
        <f t="shared" si="78"/>
        <v>0</v>
      </c>
      <c r="U31" s="127">
        <f t="shared" si="78"/>
        <v>209402</v>
      </c>
      <c r="V31" s="127">
        <f t="shared" si="78"/>
        <v>0</v>
      </c>
      <c r="W31" s="127">
        <f t="shared" si="78"/>
        <v>0</v>
      </c>
      <c r="X31" s="127">
        <f t="shared" si="78"/>
        <v>0</v>
      </c>
      <c r="Y31" s="127">
        <f t="shared" si="78"/>
        <v>0</v>
      </c>
      <c r="Z31" s="127">
        <f t="shared" si="78"/>
        <v>0</v>
      </c>
      <c r="AA31" s="127">
        <f t="shared" si="78"/>
        <v>0</v>
      </c>
      <c r="AB31" s="127">
        <f t="shared" si="78"/>
        <v>1310</v>
      </c>
      <c r="AC31" s="127">
        <f t="shared" si="78"/>
        <v>0</v>
      </c>
      <c r="AD31" s="127">
        <f t="shared" si="78"/>
        <v>0</v>
      </c>
      <c r="AE31" s="127">
        <f t="shared" si="78"/>
        <v>0</v>
      </c>
      <c r="AF31" s="127">
        <f t="shared" si="78"/>
        <v>0</v>
      </c>
      <c r="AG31" s="127">
        <f t="shared" si="78"/>
        <v>0</v>
      </c>
      <c r="AH31" s="127">
        <f t="shared" si="78"/>
        <v>0</v>
      </c>
      <c r="AI31" s="127">
        <f t="shared" si="78"/>
        <v>0</v>
      </c>
      <c r="AJ31" s="127">
        <f t="shared" si="78"/>
        <v>0</v>
      </c>
      <c r="AK31" s="127">
        <f t="shared" si="78"/>
        <v>5749</v>
      </c>
      <c r="AL31" s="127">
        <f t="shared" si="78"/>
        <v>0</v>
      </c>
      <c r="AM31" s="127">
        <f t="shared" si="78"/>
        <v>19315</v>
      </c>
      <c r="AN31" s="127">
        <f t="shared" si="78"/>
        <v>0</v>
      </c>
      <c r="AO31" s="127">
        <f t="shared" si="78"/>
        <v>0</v>
      </c>
      <c r="AP31" s="127">
        <f t="shared" si="78"/>
        <v>0</v>
      </c>
      <c r="AQ31" s="127">
        <f t="shared" si="78"/>
        <v>0</v>
      </c>
      <c r="AR31" s="127">
        <f t="shared" si="78"/>
        <v>0</v>
      </c>
      <c r="AS31" s="127">
        <f t="shared" si="78"/>
        <v>0</v>
      </c>
      <c r="AT31" s="127">
        <f t="shared" si="78"/>
        <v>0</v>
      </c>
      <c r="AU31" s="127">
        <f t="shared" si="78"/>
        <v>0</v>
      </c>
      <c r="AV31" s="127">
        <f t="shared" si="78"/>
        <v>0</v>
      </c>
      <c r="AW31" s="127">
        <f t="shared" si="78"/>
        <v>0</v>
      </c>
      <c r="AX31" s="127">
        <f t="shared" si="78"/>
        <v>0</v>
      </c>
      <c r="AY31" s="127">
        <f t="shared" si="78"/>
        <v>0</v>
      </c>
      <c r="AZ31" s="127">
        <f t="shared" si="78"/>
        <v>0</v>
      </c>
      <c r="BA31" s="127">
        <f t="shared" si="78"/>
        <v>739</v>
      </c>
      <c r="BB31" s="127">
        <f t="shared" si="78"/>
        <v>50</v>
      </c>
      <c r="BC31" s="127">
        <f t="shared" si="78"/>
        <v>8300</v>
      </c>
      <c r="BD31" s="127">
        <f t="shared" si="78"/>
        <v>17840</v>
      </c>
      <c r="BE31" s="127">
        <f t="shared" si="78"/>
        <v>0</v>
      </c>
      <c r="BF31" s="127">
        <f t="shared" si="78"/>
        <v>1030</v>
      </c>
      <c r="BG31" s="127">
        <f t="shared" si="78"/>
        <v>0</v>
      </c>
      <c r="BH31" s="127">
        <f t="shared" si="78"/>
        <v>0</v>
      </c>
      <c r="BI31" s="127">
        <f t="shared" si="78"/>
        <v>0</v>
      </c>
      <c r="BJ31" s="127">
        <f t="shared" si="78"/>
        <v>0</v>
      </c>
      <c r="BK31" s="127">
        <f t="shared" si="78"/>
        <v>42113</v>
      </c>
      <c r="BL31" s="128">
        <f t="shared" si="78"/>
        <v>943914</v>
      </c>
      <c r="BM31" s="127">
        <f t="shared" si="78"/>
        <v>8413</v>
      </c>
      <c r="BN31" s="127">
        <f t="shared" si="78"/>
        <v>42143</v>
      </c>
      <c r="BO31" s="127">
        <f t="shared" ref="BO31:DZ31" si="79">BO124</f>
        <v>0</v>
      </c>
      <c r="BP31" s="127">
        <f t="shared" si="79"/>
        <v>0</v>
      </c>
      <c r="BQ31" s="127">
        <f t="shared" si="79"/>
        <v>0</v>
      </c>
      <c r="BR31" s="127">
        <f t="shared" si="79"/>
        <v>0</v>
      </c>
      <c r="BS31" s="127">
        <f t="shared" si="79"/>
        <v>88834</v>
      </c>
      <c r="BT31" s="127">
        <f t="shared" si="79"/>
        <v>0</v>
      </c>
      <c r="BU31" s="127">
        <f t="shared" si="79"/>
        <v>0</v>
      </c>
      <c r="BV31" s="127">
        <f t="shared" si="79"/>
        <v>1852</v>
      </c>
      <c r="BW31" s="127">
        <f t="shared" si="79"/>
        <v>0</v>
      </c>
      <c r="BX31" s="127">
        <f t="shared" si="79"/>
        <v>0</v>
      </c>
      <c r="BY31" s="127">
        <f t="shared" si="79"/>
        <v>0</v>
      </c>
      <c r="BZ31" s="127">
        <f t="shared" si="79"/>
        <v>1639</v>
      </c>
      <c r="CA31" s="127">
        <f t="shared" si="79"/>
        <v>0</v>
      </c>
      <c r="CB31" s="127">
        <f t="shared" si="79"/>
        <v>0</v>
      </c>
      <c r="CC31" s="127">
        <f t="shared" si="79"/>
        <v>0</v>
      </c>
      <c r="CD31" s="127">
        <f t="shared" si="79"/>
        <v>0</v>
      </c>
      <c r="CE31" s="127">
        <f t="shared" si="79"/>
        <v>0</v>
      </c>
      <c r="CF31" s="127">
        <f t="shared" si="79"/>
        <v>0</v>
      </c>
      <c r="CG31" s="127">
        <f t="shared" si="79"/>
        <v>0</v>
      </c>
      <c r="CH31" s="127">
        <f t="shared" si="79"/>
        <v>0</v>
      </c>
      <c r="CI31" s="127">
        <f t="shared" si="79"/>
        <v>0</v>
      </c>
      <c r="CJ31" s="127">
        <f t="shared" si="79"/>
        <v>0</v>
      </c>
      <c r="CK31" s="127">
        <f t="shared" si="79"/>
        <v>0</v>
      </c>
      <c r="CL31" s="127">
        <f t="shared" si="79"/>
        <v>0</v>
      </c>
      <c r="CM31" s="128">
        <f t="shared" si="79"/>
        <v>1086794</v>
      </c>
      <c r="CN31" s="127">
        <f t="shared" si="79"/>
        <v>0</v>
      </c>
      <c r="CO31" s="127">
        <f t="shared" si="79"/>
        <v>0</v>
      </c>
      <c r="CP31" s="127">
        <f t="shared" si="79"/>
        <v>0</v>
      </c>
      <c r="CQ31" s="127">
        <f t="shared" si="79"/>
        <v>0</v>
      </c>
      <c r="CR31" s="127">
        <f t="shared" si="79"/>
        <v>0</v>
      </c>
      <c r="CS31" s="128">
        <f t="shared" si="79"/>
        <v>1086794</v>
      </c>
      <c r="CT31" s="127">
        <f t="shared" si="79"/>
        <v>72396</v>
      </c>
      <c r="CU31" s="127">
        <f t="shared" si="79"/>
        <v>125815</v>
      </c>
      <c r="CV31" s="127">
        <f t="shared" si="79"/>
        <v>0</v>
      </c>
      <c r="CW31" s="127">
        <f t="shared" si="79"/>
        <v>0</v>
      </c>
      <c r="CX31" s="127">
        <f t="shared" si="79"/>
        <v>4666</v>
      </c>
      <c r="CY31" s="127">
        <f t="shared" si="79"/>
        <v>0</v>
      </c>
      <c r="CZ31" s="127">
        <f t="shared" si="79"/>
        <v>0</v>
      </c>
      <c r="DA31" s="127">
        <f t="shared" si="79"/>
        <v>0</v>
      </c>
      <c r="DB31" s="127">
        <f t="shared" si="79"/>
        <v>0</v>
      </c>
      <c r="DC31" s="127">
        <f t="shared" si="79"/>
        <v>0</v>
      </c>
      <c r="DD31" s="127">
        <f t="shared" si="79"/>
        <v>0</v>
      </c>
      <c r="DE31" s="127">
        <f t="shared" si="79"/>
        <v>0</v>
      </c>
      <c r="DF31" s="127">
        <f t="shared" si="79"/>
        <v>0</v>
      </c>
      <c r="DG31" s="127">
        <f t="shared" si="79"/>
        <v>0</v>
      </c>
      <c r="DH31" s="127">
        <f t="shared" si="79"/>
        <v>0</v>
      </c>
      <c r="DI31" s="127">
        <f t="shared" si="79"/>
        <v>0</v>
      </c>
      <c r="DJ31" s="127">
        <f t="shared" si="79"/>
        <v>8648</v>
      </c>
      <c r="DK31" s="127">
        <f t="shared" si="79"/>
        <v>0</v>
      </c>
      <c r="DL31" s="127">
        <f t="shared" si="79"/>
        <v>0</v>
      </c>
      <c r="DM31" s="127">
        <f t="shared" si="79"/>
        <v>0</v>
      </c>
      <c r="DN31" s="127">
        <f t="shared" si="79"/>
        <v>22774</v>
      </c>
      <c r="DO31" s="127">
        <f t="shared" si="79"/>
        <v>1000</v>
      </c>
      <c r="DP31" s="127">
        <f t="shared" si="79"/>
        <v>0</v>
      </c>
      <c r="DQ31" s="127">
        <f t="shared" si="79"/>
        <v>0</v>
      </c>
      <c r="DR31" s="127">
        <f t="shared" si="79"/>
        <v>0</v>
      </c>
      <c r="DS31" s="127">
        <f t="shared" si="79"/>
        <v>0</v>
      </c>
      <c r="DT31" s="127">
        <f t="shared" si="79"/>
        <v>0</v>
      </c>
      <c r="DU31" s="127">
        <f t="shared" si="79"/>
        <v>434689</v>
      </c>
      <c r="DV31" s="127">
        <f t="shared" si="79"/>
        <v>0</v>
      </c>
      <c r="DW31" s="127">
        <f t="shared" si="79"/>
        <v>0</v>
      </c>
      <c r="DX31" s="127">
        <f t="shared" si="79"/>
        <v>0</v>
      </c>
      <c r="DY31" s="127">
        <f t="shared" si="79"/>
        <v>0</v>
      </c>
      <c r="DZ31" s="127">
        <f t="shared" si="79"/>
        <v>0</v>
      </c>
      <c r="EA31" s="127">
        <f t="shared" ref="EA31:GC31" si="80">EA124</f>
        <v>93793</v>
      </c>
      <c r="EB31" s="127">
        <f t="shared" si="80"/>
        <v>6414</v>
      </c>
      <c r="EC31" s="127">
        <f t="shared" si="80"/>
        <v>0</v>
      </c>
      <c r="ED31" s="127">
        <f t="shared" si="80"/>
        <v>0</v>
      </c>
      <c r="EE31" s="127">
        <f t="shared" si="80"/>
        <v>0</v>
      </c>
      <c r="EF31" s="127">
        <f t="shared" si="80"/>
        <v>0</v>
      </c>
      <c r="EG31" s="127">
        <f t="shared" si="80"/>
        <v>0</v>
      </c>
      <c r="EH31" s="127">
        <f t="shared" si="80"/>
        <v>0</v>
      </c>
      <c r="EI31" s="127">
        <f t="shared" si="80"/>
        <v>0</v>
      </c>
      <c r="EJ31" s="127">
        <f t="shared" si="80"/>
        <v>0</v>
      </c>
      <c r="EK31" s="127">
        <f t="shared" si="80"/>
        <v>0</v>
      </c>
      <c r="EL31" s="127">
        <f t="shared" si="80"/>
        <v>0</v>
      </c>
      <c r="EM31" s="127">
        <f t="shared" si="80"/>
        <v>0</v>
      </c>
      <c r="EN31" s="127">
        <f t="shared" si="80"/>
        <v>0</v>
      </c>
      <c r="EO31" s="127">
        <f t="shared" si="80"/>
        <v>0</v>
      </c>
      <c r="EP31" s="127">
        <f t="shared" si="80"/>
        <v>0</v>
      </c>
      <c r="EQ31" s="127">
        <f t="shared" si="80"/>
        <v>0</v>
      </c>
      <c r="ER31" s="127">
        <f t="shared" si="80"/>
        <v>0</v>
      </c>
      <c r="ES31" s="127">
        <f t="shared" si="80"/>
        <v>0</v>
      </c>
      <c r="ET31" s="127">
        <f t="shared" si="80"/>
        <v>10179</v>
      </c>
      <c r="EU31" s="127">
        <f t="shared" si="80"/>
        <v>24250</v>
      </c>
      <c r="EV31" s="127">
        <f t="shared" si="80"/>
        <v>0</v>
      </c>
      <c r="EW31" s="127">
        <f t="shared" si="80"/>
        <v>0</v>
      </c>
      <c r="EX31" s="127">
        <f t="shared" si="80"/>
        <v>1150</v>
      </c>
      <c r="EY31" s="127">
        <f t="shared" si="80"/>
        <v>2988</v>
      </c>
      <c r="EZ31" s="127">
        <f t="shared" si="80"/>
        <v>0</v>
      </c>
      <c r="FA31" s="127">
        <f t="shared" si="80"/>
        <v>0</v>
      </c>
      <c r="FB31" s="127">
        <f t="shared" si="80"/>
        <v>0</v>
      </c>
      <c r="FC31" s="127">
        <f t="shared" si="80"/>
        <v>0</v>
      </c>
      <c r="FD31" s="127">
        <f t="shared" si="80"/>
        <v>0</v>
      </c>
      <c r="FE31" s="127">
        <f t="shared" si="80"/>
        <v>0</v>
      </c>
      <c r="FF31" s="127">
        <f t="shared" si="80"/>
        <v>0</v>
      </c>
      <c r="FG31" s="127">
        <f t="shared" si="80"/>
        <v>0</v>
      </c>
      <c r="FH31" s="127">
        <f t="shared" si="80"/>
        <v>0</v>
      </c>
      <c r="FI31" s="127">
        <f t="shared" si="80"/>
        <v>44554</v>
      </c>
      <c r="FJ31" s="127">
        <f t="shared" si="80"/>
        <v>0</v>
      </c>
      <c r="FK31" s="127">
        <f t="shared" si="80"/>
        <v>0</v>
      </c>
      <c r="FL31" s="127">
        <f t="shared" si="80"/>
        <v>0</v>
      </c>
      <c r="FM31" s="127">
        <f t="shared" si="80"/>
        <v>26286</v>
      </c>
      <c r="FN31" s="127">
        <f t="shared" si="80"/>
        <v>0</v>
      </c>
      <c r="FO31" s="127">
        <f t="shared" si="80"/>
        <v>0</v>
      </c>
      <c r="FP31" s="127">
        <f t="shared" si="80"/>
        <v>0</v>
      </c>
      <c r="FQ31" s="127">
        <f t="shared" si="80"/>
        <v>31822</v>
      </c>
      <c r="FR31" s="127">
        <f t="shared" si="80"/>
        <v>55057</v>
      </c>
      <c r="FS31" s="127">
        <f t="shared" si="80"/>
        <v>250</v>
      </c>
      <c r="FT31" s="127">
        <f t="shared" si="80"/>
        <v>0</v>
      </c>
      <c r="FU31" s="127">
        <f t="shared" si="80"/>
        <v>10950</v>
      </c>
      <c r="FV31" s="127">
        <f t="shared" si="80"/>
        <v>2331</v>
      </c>
      <c r="FW31" s="127">
        <f t="shared" si="80"/>
        <v>0</v>
      </c>
      <c r="FX31" s="127">
        <f t="shared" si="80"/>
        <v>0</v>
      </c>
      <c r="FY31" s="127">
        <f t="shared" si="80"/>
        <v>53900</v>
      </c>
      <c r="FZ31" s="127">
        <f t="shared" si="80"/>
        <v>14811</v>
      </c>
      <c r="GA31" s="128">
        <f t="shared" si="80"/>
        <v>1048724</v>
      </c>
      <c r="GB31" s="127">
        <f t="shared" si="80"/>
        <v>0</v>
      </c>
      <c r="GC31" s="211">
        <f t="shared" si="80"/>
        <v>1048724</v>
      </c>
    </row>
    <row r="32" spans="2:185" outlineLevel="1">
      <c r="B32" s="73" t="s">
        <v>37</v>
      </c>
      <c r="C32" s="124" t="str">
        <f t="shared" ref="C32:BN32" si="81">C125</f>
        <v>380339800000</v>
      </c>
      <c r="D32" s="124" t="str">
        <f t="shared" si="81"/>
        <v>Town of Hoosick</v>
      </c>
      <c r="E32" s="124" t="str">
        <f t="shared" si="81"/>
        <v>Rensselaer</v>
      </c>
      <c r="F32" s="124" t="str">
        <f t="shared" si="81"/>
        <v>12/31</v>
      </c>
      <c r="G32" s="125">
        <f t="shared" si="81"/>
        <v>6924</v>
      </c>
      <c r="H32" s="126">
        <f t="shared" si="81"/>
        <v>0</v>
      </c>
      <c r="I32" s="126">
        <f t="shared" si="81"/>
        <v>63</v>
      </c>
      <c r="J32" s="127">
        <f t="shared" si="81"/>
        <v>418388532</v>
      </c>
      <c r="K32" s="127">
        <f t="shared" si="81"/>
        <v>80000</v>
      </c>
      <c r="L32" s="127">
        <f t="shared" si="81"/>
        <v>1413177</v>
      </c>
      <c r="M32" s="127">
        <f t="shared" si="81"/>
        <v>0</v>
      </c>
      <c r="N32" s="127">
        <f t="shared" si="81"/>
        <v>0</v>
      </c>
      <c r="O32" s="127">
        <f t="shared" si="81"/>
        <v>0</v>
      </c>
      <c r="P32" s="127">
        <f t="shared" si="81"/>
        <v>2713</v>
      </c>
      <c r="Q32" s="127">
        <f t="shared" si="81"/>
        <v>8058</v>
      </c>
      <c r="R32" s="127">
        <f t="shared" si="81"/>
        <v>0</v>
      </c>
      <c r="S32" s="127">
        <f t="shared" si="81"/>
        <v>0</v>
      </c>
      <c r="T32" s="127">
        <f t="shared" si="81"/>
        <v>0</v>
      </c>
      <c r="U32" s="127">
        <f t="shared" si="81"/>
        <v>270637</v>
      </c>
      <c r="V32" s="127">
        <f t="shared" si="81"/>
        <v>0</v>
      </c>
      <c r="W32" s="127">
        <f t="shared" si="81"/>
        <v>0</v>
      </c>
      <c r="X32" s="127">
        <f t="shared" si="81"/>
        <v>2452</v>
      </c>
      <c r="Y32" s="127">
        <f t="shared" si="81"/>
        <v>0</v>
      </c>
      <c r="Z32" s="127">
        <f t="shared" si="81"/>
        <v>0</v>
      </c>
      <c r="AA32" s="127">
        <f t="shared" si="81"/>
        <v>0</v>
      </c>
      <c r="AB32" s="127">
        <f t="shared" si="81"/>
        <v>5915</v>
      </c>
      <c r="AC32" s="127">
        <f t="shared" si="81"/>
        <v>0</v>
      </c>
      <c r="AD32" s="127">
        <f t="shared" si="81"/>
        <v>6439</v>
      </c>
      <c r="AE32" s="127">
        <f t="shared" si="81"/>
        <v>0</v>
      </c>
      <c r="AF32" s="127">
        <f t="shared" si="81"/>
        <v>0</v>
      </c>
      <c r="AG32" s="127">
        <f t="shared" si="81"/>
        <v>0</v>
      </c>
      <c r="AH32" s="127">
        <f t="shared" si="81"/>
        <v>0</v>
      </c>
      <c r="AI32" s="127">
        <f t="shared" si="81"/>
        <v>0</v>
      </c>
      <c r="AJ32" s="127">
        <f t="shared" si="81"/>
        <v>52023</v>
      </c>
      <c r="AK32" s="127">
        <f t="shared" si="81"/>
        <v>175</v>
      </c>
      <c r="AL32" s="127">
        <f t="shared" si="81"/>
        <v>772</v>
      </c>
      <c r="AM32" s="127">
        <f t="shared" si="81"/>
        <v>5196</v>
      </c>
      <c r="AN32" s="127">
        <f t="shared" si="81"/>
        <v>0</v>
      </c>
      <c r="AO32" s="127">
        <f t="shared" si="81"/>
        <v>0</v>
      </c>
      <c r="AP32" s="127">
        <f t="shared" si="81"/>
        <v>0</v>
      </c>
      <c r="AQ32" s="127">
        <f t="shared" si="81"/>
        <v>0</v>
      </c>
      <c r="AR32" s="127">
        <f t="shared" si="81"/>
        <v>0</v>
      </c>
      <c r="AS32" s="127">
        <f t="shared" si="81"/>
        <v>0</v>
      </c>
      <c r="AT32" s="127">
        <f t="shared" si="81"/>
        <v>0</v>
      </c>
      <c r="AU32" s="127">
        <f t="shared" si="81"/>
        <v>8585</v>
      </c>
      <c r="AV32" s="127">
        <f t="shared" si="81"/>
        <v>0</v>
      </c>
      <c r="AW32" s="127">
        <f t="shared" si="81"/>
        <v>0</v>
      </c>
      <c r="AX32" s="127">
        <f t="shared" si="81"/>
        <v>0</v>
      </c>
      <c r="AY32" s="127">
        <f t="shared" si="81"/>
        <v>0</v>
      </c>
      <c r="AZ32" s="127">
        <f t="shared" si="81"/>
        <v>0</v>
      </c>
      <c r="BA32" s="127">
        <f t="shared" si="81"/>
        <v>597</v>
      </c>
      <c r="BB32" s="127">
        <f t="shared" si="81"/>
        <v>0</v>
      </c>
      <c r="BC32" s="127">
        <f t="shared" si="81"/>
        <v>0</v>
      </c>
      <c r="BD32" s="127">
        <f t="shared" si="81"/>
        <v>40076</v>
      </c>
      <c r="BE32" s="127">
        <f t="shared" si="81"/>
        <v>0</v>
      </c>
      <c r="BF32" s="127">
        <f t="shared" si="81"/>
        <v>0</v>
      </c>
      <c r="BG32" s="127">
        <f t="shared" si="81"/>
        <v>0</v>
      </c>
      <c r="BH32" s="127">
        <f t="shared" si="81"/>
        <v>0</v>
      </c>
      <c r="BI32" s="127">
        <f t="shared" si="81"/>
        <v>800</v>
      </c>
      <c r="BJ32" s="127">
        <f t="shared" si="81"/>
        <v>0</v>
      </c>
      <c r="BK32" s="127">
        <f t="shared" si="81"/>
        <v>27917</v>
      </c>
      <c r="BL32" s="128">
        <f t="shared" si="81"/>
        <v>1845532</v>
      </c>
      <c r="BM32" s="127">
        <f t="shared" si="81"/>
        <v>52351</v>
      </c>
      <c r="BN32" s="127">
        <f t="shared" si="81"/>
        <v>69201</v>
      </c>
      <c r="BO32" s="127">
        <f t="shared" ref="BO32:DZ32" si="82">BO125</f>
        <v>0</v>
      </c>
      <c r="BP32" s="127">
        <f t="shared" si="82"/>
        <v>0</v>
      </c>
      <c r="BQ32" s="127">
        <f t="shared" si="82"/>
        <v>0</v>
      </c>
      <c r="BR32" s="127">
        <f t="shared" si="82"/>
        <v>0</v>
      </c>
      <c r="BS32" s="127">
        <f t="shared" si="82"/>
        <v>102354</v>
      </c>
      <c r="BT32" s="127">
        <f t="shared" si="82"/>
        <v>0</v>
      </c>
      <c r="BU32" s="127">
        <f t="shared" si="82"/>
        <v>0</v>
      </c>
      <c r="BV32" s="127">
        <f t="shared" si="82"/>
        <v>0</v>
      </c>
      <c r="BW32" s="127">
        <f t="shared" si="82"/>
        <v>0</v>
      </c>
      <c r="BX32" s="127">
        <f t="shared" si="82"/>
        <v>0</v>
      </c>
      <c r="BY32" s="127">
        <f t="shared" si="82"/>
        <v>0</v>
      </c>
      <c r="BZ32" s="127">
        <f t="shared" si="82"/>
        <v>6375</v>
      </c>
      <c r="CA32" s="127">
        <f t="shared" si="82"/>
        <v>0</v>
      </c>
      <c r="CB32" s="127">
        <f t="shared" si="82"/>
        <v>0</v>
      </c>
      <c r="CC32" s="127">
        <f t="shared" si="82"/>
        <v>0</v>
      </c>
      <c r="CD32" s="127">
        <f t="shared" si="82"/>
        <v>465525</v>
      </c>
      <c r="CE32" s="127">
        <f t="shared" si="82"/>
        <v>0</v>
      </c>
      <c r="CF32" s="127">
        <f t="shared" si="82"/>
        <v>0</v>
      </c>
      <c r="CG32" s="127">
        <f t="shared" si="82"/>
        <v>0</v>
      </c>
      <c r="CH32" s="127">
        <f t="shared" si="82"/>
        <v>0</v>
      </c>
      <c r="CI32" s="127">
        <f t="shared" si="82"/>
        <v>0</v>
      </c>
      <c r="CJ32" s="127">
        <f t="shared" si="82"/>
        <v>0</v>
      </c>
      <c r="CK32" s="127">
        <f t="shared" si="82"/>
        <v>0</v>
      </c>
      <c r="CL32" s="127">
        <f t="shared" si="82"/>
        <v>0</v>
      </c>
      <c r="CM32" s="128">
        <f t="shared" si="82"/>
        <v>2541338</v>
      </c>
      <c r="CN32" s="127">
        <f t="shared" si="82"/>
        <v>0</v>
      </c>
      <c r="CO32" s="127">
        <f t="shared" si="82"/>
        <v>0</v>
      </c>
      <c r="CP32" s="127">
        <f t="shared" si="82"/>
        <v>0</v>
      </c>
      <c r="CQ32" s="127">
        <f t="shared" si="82"/>
        <v>28593</v>
      </c>
      <c r="CR32" s="127">
        <f t="shared" si="82"/>
        <v>0</v>
      </c>
      <c r="CS32" s="128">
        <f t="shared" si="82"/>
        <v>2569931</v>
      </c>
      <c r="CT32" s="127">
        <f t="shared" si="82"/>
        <v>75606</v>
      </c>
      <c r="CU32" s="127">
        <f t="shared" si="82"/>
        <v>265475</v>
      </c>
      <c r="CV32" s="127">
        <f t="shared" si="82"/>
        <v>0</v>
      </c>
      <c r="CW32" s="127">
        <f t="shared" si="82"/>
        <v>0</v>
      </c>
      <c r="CX32" s="127">
        <f t="shared" si="82"/>
        <v>12770</v>
      </c>
      <c r="CY32" s="127">
        <f t="shared" si="82"/>
        <v>0</v>
      </c>
      <c r="CZ32" s="127">
        <f t="shared" si="82"/>
        <v>0</v>
      </c>
      <c r="DA32" s="127">
        <f t="shared" si="82"/>
        <v>0</v>
      </c>
      <c r="DB32" s="127">
        <f t="shared" si="82"/>
        <v>0</v>
      </c>
      <c r="DC32" s="127">
        <f t="shared" si="82"/>
        <v>0</v>
      </c>
      <c r="DD32" s="127">
        <f t="shared" si="82"/>
        <v>0</v>
      </c>
      <c r="DE32" s="127">
        <f t="shared" si="82"/>
        <v>0</v>
      </c>
      <c r="DF32" s="127">
        <f t="shared" si="82"/>
        <v>0</v>
      </c>
      <c r="DG32" s="127">
        <f t="shared" si="82"/>
        <v>0</v>
      </c>
      <c r="DH32" s="127">
        <f t="shared" si="82"/>
        <v>4362</v>
      </c>
      <c r="DI32" s="127">
        <f t="shared" si="82"/>
        <v>261031</v>
      </c>
      <c r="DJ32" s="127">
        <f t="shared" si="82"/>
        <v>14500</v>
      </c>
      <c r="DK32" s="127">
        <f t="shared" si="82"/>
        <v>0</v>
      </c>
      <c r="DL32" s="127">
        <f t="shared" si="82"/>
        <v>0</v>
      </c>
      <c r="DM32" s="127">
        <f t="shared" si="82"/>
        <v>0</v>
      </c>
      <c r="DN32" s="127">
        <f t="shared" si="82"/>
        <v>20630</v>
      </c>
      <c r="DO32" s="127">
        <f t="shared" si="82"/>
        <v>0</v>
      </c>
      <c r="DP32" s="127">
        <f t="shared" si="82"/>
        <v>0</v>
      </c>
      <c r="DQ32" s="127">
        <f t="shared" si="82"/>
        <v>0</v>
      </c>
      <c r="DR32" s="127">
        <f t="shared" si="82"/>
        <v>0</v>
      </c>
      <c r="DS32" s="127">
        <f t="shared" si="82"/>
        <v>0</v>
      </c>
      <c r="DT32" s="127">
        <f t="shared" si="82"/>
        <v>0</v>
      </c>
      <c r="DU32" s="127">
        <f t="shared" si="82"/>
        <v>958135</v>
      </c>
      <c r="DV32" s="127">
        <f t="shared" si="82"/>
        <v>136805</v>
      </c>
      <c r="DW32" s="127">
        <f t="shared" si="82"/>
        <v>0</v>
      </c>
      <c r="DX32" s="127">
        <f t="shared" si="82"/>
        <v>0</v>
      </c>
      <c r="DY32" s="127">
        <f t="shared" si="82"/>
        <v>0</v>
      </c>
      <c r="DZ32" s="127">
        <f t="shared" si="82"/>
        <v>0</v>
      </c>
      <c r="EA32" s="127">
        <f t="shared" ref="EA32:GC32" si="83">EA125</f>
        <v>264386</v>
      </c>
      <c r="EB32" s="127">
        <f t="shared" si="83"/>
        <v>17709</v>
      </c>
      <c r="EC32" s="127">
        <f t="shared" si="83"/>
        <v>0</v>
      </c>
      <c r="ED32" s="127">
        <f t="shared" si="83"/>
        <v>0</v>
      </c>
      <c r="EE32" s="127">
        <f t="shared" si="83"/>
        <v>0</v>
      </c>
      <c r="EF32" s="127">
        <f t="shared" si="83"/>
        <v>0</v>
      </c>
      <c r="EG32" s="127">
        <f t="shared" si="83"/>
        <v>0</v>
      </c>
      <c r="EH32" s="127">
        <f t="shared" si="83"/>
        <v>0</v>
      </c>
      <c r="EI32" s="127">
        <f t="shared" si="83"/>
        <v>0</v>
      </c>
      <c r="EJ32" s="127">
        <f t="shared" si="83"/>
        <v>0</v>
      </c>
      <c r="EK32" s="127">
        <f t="shared" si="83"/>
        <v>0</v>
      </c>
      <c r="EL32" s="127">
        <f t="shared" si="83"/>
        <v>0</v>
      </c>
      <c r="EM32" s="127">
        <f t="shared" si="83"/>
        <v>0</v>
      </c>
      <c r="EN32" s="127">
        <f t="shared" si="83"/>
        <v>0</v>
      </c>
      <c r="EO32" s="127">
        <f t="shared" si="83"/>
        <v>0</v>
      </c>
      <c r="EP32" s="127">
        <f t="shared" si="83"/>
        <v>0</v>
      </c>
      <c r="EQ32" s="127">
        <f t="shared" si="83"/>
        <v>0</v>
      </c>
      <c r="ER32" s="127">
        <f t="shared" si="83"/>
        <v>83247</v>
      </c>
      <c r="ES32" s="127">
        <f t="shared" si="83"/>
        <v>0</v>
      </c>
      <c r="ET32" s="127">
        <f t="shared" si="83"/>
        <v>25403</v>
      </c>
      <c r="EU32" s="127">
        <f t="shared" si="83"/>
        <v>45000</v>
      </c>
      <c r="EV32" s="127">
        <f t="shared" si="83"/>
        <v>15986</v>
      </c>
      <c r="EW32" s="127">
        <f t="shared" si="83"/>
        <v>0</v>
      </c>
      <c r="EX32" s="127">
        <f t="shared" si="83"/>
        <v>800</v>
      </c>
      <c r="EY32" s="127">
        <f t="shared" si="83"/>
        <v>5300</v>
      </c>
      <c r="EZ32" s="127">
        <f t="shared" si="83"/>
        <v>0</v>
      </c>
      <c r="FA32" s="127">
        <f t="shared" si="83"/>
        <v>0</v>
      </c>
      <c r="FB32" s="127">
        <f t="shared" si="83"/>
        <v>6232</v>
      </c>
      <c r="FC32" s="127">
        <f t="shared" si="83"/>
        <v>1460</v>
      </c>
      <c r="FD32" s="127">
        <f t="shared" si="83"/>
        <v>0</v>
      </c>
      <c r="FE32" s="127">
        <f t="shared" si="83"/>
        <v>0</v>
      </c>
      <c r="FF32" s="127">
        <f t="shared" si="83"/>
        <v>0</v>
      </c>
      <c r="FG32" s="127">
        <f t="shared" si="83"/>
        <v>0</v>
      </c>
      <c r="FH32" s="127">
        <f t="shared" si="83"/>
        <v>0</v>
      </c>
      <c r="FI32" s="127">
        <f t="shared" si="83"/>
        <v>1750</v>
      </c>
      <c r="FJ32" s="127">
        <f t="shared" si="83"/>
        <v>0</v>
      </c>
      <c r="FK32" s="127">
        <f t="shared" si="83"/>
        <v>0</v>
      </c>
      <c r="FL32" s="127">
        <f t="shared" si="83"/>
        <v>0</v>
      </c>
      <c r="FM32" s="127">
        <f t="shared" si="83"/>
        <v>51638</v>
      </c>
      <c r="FN32" s="127">
        <f t="shared" si="83"/>
        <v>0</v>
      </c>
      <c r="FO32" s="127">
        <f t="shared" si="83"/>
        <v>0</v>
      </c>
      <c r="FP32" s="127">
        <f t="shared" si="83"/>
        <v>0</v>
      </c>
      <c r="FQ32" s="127">
        <f t="shared" si="83"/>
        <v>46163</v>
      </c>
      <c r="FR32" s="127">
        <f t="shared" si="83"/>
        <v>168998</v>
      </c>
      <c r="FS32" s="127">
        <f t="shared" si="83"/>
        <v>1770</v>
      </c>
      <c r="FT32" s="127">
        <f t="shared" si="83"/>
        <v>0</v>
      </c>
      <c r="FU32" s="127">
        <f t="shared" si="83"/>
        <v>21298</v>
      </c>
      <c r="FV32" s="127">
        <f t="shared" si="83"/>
        <v>3925</v>
      </c>
      <c r="FW32" s="127">
        <f t="shared" si="83"/>
        <v>0</v>
      </c>
      <c r="FX32" s="127">
        <f t="shared" si="83"/>
        <v>0</v>
      </c>
      <c r="FY32" s="127">
        <f t="shared" si="83"/>
        <v>80000</v>
      </c>
      <c r="FZ32" s="127">
        <f t="shared" si="83"/>
        <v>7534</v>
      </c>
      <c r="GA32" s="128">
        <f t="shared" si="83"/>
        <v>2597913</v>
      </c>
      <c r="GB32" s="127">
        <f t="shared" si="83"/>
        <v>28593</v>
      </c>
      <c r="GC32" s="211">
        <f t="shared" si="83"/>
        <v>2626506</v>
      </c>
    </row>
    <row r="33" spans="2:185" outlineLevel="1">
      <c r="B33" s="74" t="s">
        <v>38</v>
      </c>
      <c r="C33" s="75" t="str">
        <f t="shared" ref="C33:BN33" si="84">C126</f>
        <v>380439802380</v>
      </c>
      <c r="D33" s="75" t="str">
        <f t="shared" si="84"/>
        <v>Village of Hoosick Falls</v>
      </c>
      <c r="E33" s="75" t="str">
        <f t="shared" si="84"/>
        <v>Rensselaer</v>
      </c>
      <c r="F33" s="75" t="str">
        <f t="shared" si="84"/>
        <v>05/31</v>
      </c>
      <c r="G33" s="76">
        <f t="shared" si="84"/>
        <v>3501</v>
      </c>
      <c r="H33" s="76">
        <f t="shared" si="84"/>
        <v>0</v>
      </c>
      <c r="I33" s="77">
        <f t="shared" si="84"/>
        <v>1.6</v>
      </c>
      <c r="J33" s="78">
        <f t="shared" si="84"/>
        <v>152269985</v>
      </c>
      <c r="K33" s="78">
        <f t="shared" si="84"/>
        <v>14295272</v>
      </c>
      <c r="L33" s="78">
        <f t="shared" si="84"/>
        <v>1072824</v>
      </c>
      <c r="M33" s="78">
        <f t="shared" si="84"/>
        <v>0</v>
      </c>
      <c r="N33" s="78">
        <f t="shared" si="84"/>
        <v>0</v>
      </c>
      <c r="O33" s="78">
        <f t="shared" si="84"/>
        <v>0</v>
      </c>
      <c r="P33" s="78">
        <f t="shared" si="84"/>
        <v>11257</v>
      </c>
      <c r="Q33" s="78">
        <f t="shared" si="84"/>
        <v>30288</v>
      </c>
      <c r="R33" s="78">
        <f t="shared" si="84"/>
        <v>0</v>
      </c>
      <c r="S33" s="78">
        <f t="shared" si="84"/>
        <v>0</v>
      </c>
      <c r="T33" s="78">
        <f t="shared" si="84"/>
        <v>0</v>
      </c>
      <c r="U33" s="78">
        <f t="shared" si="84"/>
        <v>149001</v>
      </c>
      <c r="V33" s="78">
        <f t="shared" si="84"/>
        <v>33122</v>
      </c>
      <c r="W33" s="78">
        <f t="shared" si="84"/>
        <v>0</v>
      </c>
      <c r="X33" s="78">
        <f t="shared" si="84"/>
        <v>27744</v>
      </c>
      <c r="Y33" s="78">
        <f t="shared" si="84"/>
        <v>0</v>
      </c>
      <c r="Z33" s="78">
        <f t="shared" si="84"/>
        <v>5938</v>
      </c>
      <c r="AA33" s="78">
        <f t="shared" si="84"/>
        <v>0</v>
      </c>
      <c r="AB33" s="78">
        <f t="shared" si="84"/>
        <v>480</v>
      </c>
      <c r="AC33" s="78">
        <f t="shared" si="84"/>
        <v>0</v>
      </c>
      <c r="AD33" s="78">
        <f t="shared" si="84"/>
        <v>385</v>
      </c>
      <c r="AE33" s="78">
        <f t="shared" si="84"/>
        <v>3669</v>
      </c>
      <c r="AF33" s="78">
        <f t="shared" si="84"/>
        <v>0</v>
      </c>
      <c r="AG33" s="78">
        <f t="shared" si="84"/>
        <v>0</v>
      </c>
      <c r="AH33" s="78">
        <f t="shared" si="84"/>
        <v>0</v>
      </c>
      <c r="AI33" s="78">
        <f t="shared" si="84"/>
        <v>0</v>
      </c>
      <c r="AJ33" s="78">
        <f t="shared" si="84"/>
        <v>0</v>
      </c>
      <c r="AK33" s="78">
        <f t="shared" si="84"/>
        <v>4317</v>
      </c>
      <c r="AL33" s="78">
        <f t="shared" si="84"/>
        <v>481039</v>
      </c>
      <c r="AM33" s="78">
        <f t="shared" si="84"/>
        <v>970666</v>
      </c>
      <c r="AN33" s="78">
        <f t="shared" si="84"/>
        <v>0</v>
      </c>
      <c r="AO33" s="78">
        <f t="shared" si="84"/>
        <v>0</v>
      </c>
      <c r="AP33" s="78">
        <f t="shared" si="84"/>
        <v>0</v>
      </c>
      <c r="AQ33" s="78">
        <f t="shared" si="84"/>
        <v>0</v>
      </c>
      <c r="AR33" s="78">
        <f t="shared" si="84"/>
        <v>0</v>
      </c>
      <c r="AS33" s="78">
        <f t="shared" si="84"/>
        <v>0</v>
      </c>
      <c r="AT33" s="78">
        <f t="shared" si="84"/>
        <v>0</v>
      </c>
      <c r="AU33" s="78">
        <f t="shared" si="84"/>
        <v>0</v>
      </c>
      <c r="AV33" s="78">
        <f t="shared" si="84"/>
        <v>0</v>
      </c>
      <c r="AW33" s="78">
        <f t="shared" si="84"/>
        <v>0</v>
      </c>
      <c r="AX33" s="78">
        <f t="shared" si="84"/>
        <v>0</v>
      </c>
      <c r="AY33" s="78">
        <f t="shared" si="84"/>
        <v>5500</v>
      </c>
      <c r="AZ33" s="78">
        <f t="shared" si="84"/>
        <v>0</v>
      </c>
      <c r="BA33" s="78">
        <f t="shared" si="84"/>
        <v>1479</v>
      </c>
      <c r="BB33" s="78">
        <f t="shared" si="84"/>
        <v>0</v>
      </c>
      <c r="BC33" s="78">
        <f t="shared" si="84"/>
        <v>0</v>
      </c>
      <c r="BD33" s="78">
        <f t="shared" si="84"/>
        <v>35498</v>
      </c>
      <c r="BE33" s="78">
        <f t="shared" si="84"/>
        <v>0</v>
      </c>
      <c r="BF33" s="78">
        <f t="shared" si="84"/>
        <v>0</v>
      </c>
      <c r="BG33" s="78">
        <f t="shared" si="84"/>
        <v>0</v>
      </c>
      <c r="BH33" s="78">
        <f t="shared" si="84"/>
        <v>0</v>
      </c>
      <c r="BI33" s="78">
        <f t="shared" si="84"/>
        <v>0</v>
      </c>
      <c r="BJ33" s="78">
        <f t="shared" si="84"/>
        <v>0</v>
      </c>
      <c r="BK33" s="78">
        <f t="shared" si="84"/>
        <v>44568</v>
      </c>
      <c r="BL33" s="80">
        <f t="shared" si="84"/>
        <v>2877775</v>
      </c>
      <c r="BM33" s="78">
        <f t="shared" si="84"/>
        <v>48203</v>
      </c>
      <c r="BN33" s="78">
        <f t="shared" si="84"/>
        <v>9302</v>
      </c>
      <c r="BO33" s="78">
        <f t="shared" ref="BO33:DZ33" si="85">BO126</f>
        <v>0</v>
      </c>
      <c r="BP33" s="78">
        <f t="shared" si="85"/>
        <v>0</v>
      </c>
      <c r="BQ33" s="78">
        <f t="shared" si="85"/>
        <v>5200</v>
      </c>
      <c r="BR33" s="78">
        <f t="shared" si="85"/>
        <v>0</v>
      </c>
      <c r="BS33" s="78">
        <f t="shared" si="85"/>
        <v>94889</v>
      </c>
      <c r="BT33" s="78">
        <f t="shared" si="85"/>
        <v>0</v>
      </c>
      <c r="BU33" s="78">
        <f t="shared" si="85"/>
        <v>0</v>
      </c>
      <c r="BV33" s="78">
        <f t="shared" si="85"/>
        <v>3266</v>
      </c>
      <c r="BW33" s="78">
        <f t="shared" si="85"/>
        <v>0</v>
      </c>
      <c r="BX33" s="78">
        <f t="shared" si="85"/>
        <v>0</v>
      </c>
      <c r="BY33" s="78">
        <f t="shared" si="85"/>
        <v>83554</v>
      </c>
      <c r="BZ33" s="78">
        <f t="shared" si="85"/>
        <v>9000</v>
      </c>
      <c r="CA33" s="78">
        <f t="shared" si="85"/>
        <v>0</v>
      </c>
      <c r="CB33" s="78">
        <f t="shared" si="85"/>
        <v>0</v>
      </c>
      <c r="CC33" s="78">
        <f t="shared" si="85"/>
        <v>0</v>
      </c>
      <c r="CD33" s="78">
        <f t="shared" si="85"/>
        <v>0</v>
      </c>
      <c r="CE33" s="78">
        <f t="shared" si="85"/>
        <v>0</v>
      </c>
      <c r="CF33" s="78">
        <f t="shared" si="85"/>
        <v>0</v>
      </c>
      <c r="CG33" s="78">
        <f t="shared" si="85"/>
        <v>0</v>
      </c>
      <c r="CH33" s="78">
        <f t="shared" si="85"/>
        <v>0</v>
      </c>
      <c r="CI33" s="78">
        <f t="shared" si="85"/>
        <v>0</v>
      </c>
      <c r="CJ33" s="78">
        <f t="shared" si="85"/>
        <v>0</v>
      </c>
      <c r="CK33" s="78">
        <f t="shared" si="85"/>
        <v>0</v>
      </c>
      <c r="CL33" s="78">
        <f t="shared" si="85"/>
        <v>0</v>
      </c>
      <c r="CM33" s="80">
        <f t="shared" si="85"/>
        <v>3131189</v>
      </c>
      <c r="CN33" s="78">
        <f t="shared" si="85"/>
        <v>0</v>
      </c>
      <c r="CO33" s="78">
        <f t="shared" si="85"/>
        <v>50379</v>
      </c>
      <c r="CP33" s="78">
        <f t="shared" si="85"/>
        <v>0</v>
      </c>
      <c r="CQ33" s="78">
        <f t="shared" si="85"/>
        <v>0</v>
      </c>
      <c r="CR33" s="78">
        <f t="shared" si="85"/>
        <v>0</v>
      </c>
      <c r="CS33" s="80">
        <f t="shared" si="85"/>
        <v>3181568</v>
      </c>
      <c r="CT33" s="78">
        <f t="shared" si="85"/>
        <v>122793</v>
      </c>
      <c r="CU33" s="78">
        <f t="shared" si="85"/>
        <v>90712</v>
      </c>
      <c r="CV33" s="78">
        <f t="shared" si="85"/>
        <v>0</v>
      </c>
      <c r="CW33" s="78">
        <f t="shared" si="85"/>
        <v>0</v>
      </c>
      <c r="CX33" s="78">
        <f t="shared" si="85"/>
        <v>30</v>
      </c>
      <c r="CY33" s="78">
        <f t="shared" si="85"/>
        <v>0</v>
      </c>
      <c r="CZ33" s="78">
        <f t="shared" si="85"/>
        <v>0</v>
      </c>
      <c r="DA33" s="78">
        <f t="shared" si="85"/>
        <v>0</v>
      </c>
      <c r="DB33" s="78">
        <f t="shared" si="85"/>
        <v>0</v>
      </c>
      <c r="DC33" s="78">
        <f t="shared" si="85"/>
        <v>0</v>
      </c>
      <c r="DD33" s="78">
        <f t="shared" si="85"/>
        <v>0</v>
      </c>
      <c r="DE33" s="78">
        <f t="shared" si="85"/>
        <v>0</v>
      </c>
      <c r="DF33" s="78">
        <f t="shared" si="85"/>
        <v>0</v>
      </c>
      <c r="DG33" s="78">
        <f t="shared" si="85"/>
        <v>64324</v>
      </c>
      <c r="DH33" s="78">
        <f t="shared" si="85"/>
        <v>315989</v>
      </c>
      <c r="DI33" s="78">
        <f t="shared" si="85"/>
        <v>0</v>
      </c>
      <c r="DJ33" s="78">
        <f t="shared" si="85"/>
        <v>6883</v>
      </c>
      <c r="DK33" s="78">
        <f t="shared" si="85"/>
        <v>0</v>
      </c>
      <c r="DL33" s="78">
        <f t="shared" si="85"/>
        <v>0</v>
      </c>
      <c r="DM33" s="78">
        <f t="shared" si="85"/>
        <v>0</v>
      </c>
      <c r="DN33" s="78">
        <f t="shared" si="85"/>
        <v>39606</v>
      </c>
      <c r="DO33" s="78">
        <f t="shared" si="85"/>
        <v>0</v>
      </c>
      <c r="DP33" s="78">
        <f t="shared" si="85"/>
        <v>0</v>
      </c>
      <c r="DQ33" s="78">
        <f t="shared" si="85"/>
        <v>0</v>
      </c>
      <c r="DR33" s="78">
        <f t="shared" si="85"/>
        <v>0</v>
      </c>
      <c r="DS33" s="78">
        <f t="shared" si="85"/>
        <v>0</v>
      </c>
      <c r="DT33" s="78">
        <f t="shared" si="85"/>
        <v>0</v>
      </c>
      <c r="DU33" s="78">
        <f t="shared" si="85"/>
        <v>444707</v>
      </c>
      <c r="DV33" s="78">
        <f t="shared" si="85"/>
        <v>0</v>
      </c>
      <c r="DW33" s="78">
        <f t="shared" si="85"/>
        <v>0</v>
      </c>
      <c r="DX33" s="78">
        <f t="shared" si="85"/>
        <v>0</v>
      </c>
      <c r="DY33" s="78">
        <f t="shared" si="85"/>
        <v>0</v>
      </c>
      <c r="DZ33" s="78">
        <f t="shared" si="85"/>
        <v>0</v>
      </c>
      <c r="EA33" s="78">
        <f t="shared" ref="EA33:GC33" si="86">EA126</f>
        <v>0</v>
      </c>
      <c r="EB33" s="78">
        <f t="shared" si="86"/>
        <v>90118</v>
      </c>
      <c r="EC33" s="78">
        <f t="shared" si="86"/>
        <v>0</v>
      </c>
      <c r="ED33" s="78">
        <f t="shared" si="86"/>
        <v>0</v>
      </c>
      <c r="EE33" s="78">
        <f t="shared" si="86"/>
        <v>0</v>
      </c>
      <c r="EF33" s="78">
        <f t="shared" si="86"/>
        <v>0</v>
      </c>
      <c r="EG33" s="78">
        <f t="shared" si="86"/>
        <v>0</v>
      </c>
      <c r="EH33" s="78">
        <f t="shared" si="86"/>
        <v>0</v>
      </c>
      <c r="EI33" s="78">
        <f t="shared" si="86"/>
        <v>0</v>
      </c>
      <c r="EJ33" s="78">
        <f t="shared" si="86"/>
        <v>0</v>
      </c>
      <c r="EK33" s="78">
        <f t="shared" si="86"/>
        <v>0</v>
      </c>
      <c r="EL33" s="78">
        <f t="shared" si="86"/>
        <v>0</v>
      </c>
      <c r="EM33" s="78">
        <f t="shared" si="86"/>
        <v>0</v>
      </c>
      <c r="EN33" s="78">
        <f t="shared" si="86"/>
        <v>0</v>
      </c>
      <c r="EO33" s="78">
        <f t="shared" si="86"/>
        <v>440</v>
      </c>
      <c r="EP33" s="78">
        <f t="shared" si="86"/>
        <v>0</v>
      </c>
      <c r="EQ33" s="78">
        <f t="shared" si="86"/>
        <v>16844</v>
      </c>
      <c r="ER33" s="78">
        <f t="shared" si="86"/>
        <v>12555</v>
      </c>
      <c r="ES33" s="78">
        <f t="shared" si="86"/>
        <v>0</v>
      </c>
      <c r="ET33" s="78">
        <f t="shared" si="86"/>
        <v>11585</v>
      </c>
      <c r="EU33" s="78">
        <f t="shared" si="86"/>
        <v>0</v>
      </c>
      <c r="EV33" s="78">
        <f t="shared" si="86"/>
        <v>8000</v>
      </c>
      <c r="EW33" s="78">
        <f t="shared" si="86"/>
        <v>0</v>
      </c>
      <c r="EX33" s="78">
        <f t="shared" si="86"/>
        <v>0</v>
      </c>
      <c r="EY33" s="78">
        <f t="shared" si="86"/>
        <v>0</v>
      </c>
      <c r="EZ33" s="78">
        <f t="shared" si="86"/>
        <v>0</v>
      </c>
      <c r="FA33" s="78">
        <f t="shared" si="86"/>
        <v>0</v>
      </c>
      <c r="FB33" s="78">
        <f t="shared" si="86"/>
        <v>0</v>
      </c>
      <c r="FC33" s="78">
        <f t="shared" si="86"/>
        <v>2157244</v>
      </c>
      <c r="FD33" s="78">
        <f t="shared" si="86"/>
        <v>0</v>
      </c>
      <c r="FE33" s="78">
        <f t="shared" si="86"/>
        <v>0</v>
      </c>
      <c r="FF33" s="78">
        <f t="shared" si="86"/>
        <v>0</v>
      </c>
      <c r="FG33" s="78">
        <f t="shared" si="86"/>
        <v>522593</v>
      </c>
      <c r="FH33" s="78">
        <f t="shared" si="86"/>
        <v>0</v>
      </c>
      <c r="FI33" s="78">
        <f t="shared" si="86"/>
        <v>229238</v>
      </c>
      <c r="FJ33" s="78">
        <f t="shared" si="86"/>
        <v>0</v>
      </c>
      <c r="FK33" s="78">
        <f t="shared" si="86"/>
        <v>0</v>
      </c>
      <c r="FL33" s="78">
        <f t="shared" si="86"/>
        <v>4076</v>
      </c>
      <c r="FM33" s="78">
        <f t="shared" si="86"/>
        <v>50033</v>
      </c>
      <c r="FN33" s="78">
        <f t="shared" si="86"/>
        <v>0</v>
      </c>
      <c r="FO33" s="78">
        <f t="shared" si="86"/>
        <v>0</v>
      </c>
      <c r="FP33" s="78">
        <f t="shared" si="86"/>
        <v>0</v>
      </c>
      <c r="FQ33" s="78">
        <f t="shared" si="86"/>
        <v>69827</v>
      </c>
      <c r="FR33" s="78">
        <f t="shared" si="86"/>
        <v>212682</v>
      </c>
      <c r="FS33" s="78">
        <f t="shared" si="86"/>
        <v>2517</v>
      </c>
      <c r="FT33" s="78">
        <f t="shared" si="86"/>
        <v>0</v>
      </c>
      <c r="FU33" s="78">
        <f t="shared" si="86"/>
        <v>27715</v>
      </c>
      <c r="FV33" s="78">
        <f t="shared" si="86"/>
        <v>768</v>
      </c>
      <c r="FW33" s="78">
        <f t="shared" si="86"/>
        <v>0</v>
      </c>
      <c r="FX33" s="78">
        <f t="shared" si="86"/>
        <v>0</v>
      </c>
      <c r="FY33" s="78">
        <f t="shared" si="86"/>
        <v>326465</v>
      </c>
      <c r="FZ33" s="78">
        <f t="shared" si="86"/>
        <v>13850</v>
      </c>
      <c r="GA33" s="80">
        <f t="shared" si="86"/>
        <v>4841594</v>
      </c>
      <c r="GB33" s="78">
        <f t="shared" si="86"/>
        <v>0</v>
      </c>
      <c r="GC33" s="212">
        <f t="shared" si="86"/>
        <v>4841594</v>
      </c>
    </row>
    <row r="34" spans="2:185" outlineLevel="1">
      <c r="B34" s="73" t="s">
        <v>39</v>
      </c>
      <c r="C34" s="124" t="str">
        <f t="shared" ref="C34:BN34" si="87">C127</f>
        <v>380356100000</v>
      </c>
      <c r="D34" s="124" t="str">
        <f t="shared" si="87"/>
        <v>Town of Nassau</v>
      </c>
      <c r="E34" s="124" t="str">
        <f t="shared" si="87"/>
        <v>Rensselaer</v>
      </c>
      <c r="F34" s="124" t="str">
        <f t="shared" si="87"/>
        <v>12/31</v>
      </c>
      <c r="G34" s="125">
        <f t="shared" si="87"/>
        <v>4789</v>
      </c>
      <c r="H34" s="126">
        <f t="shared" si="87"/>
        <v>0</v>
      </c>
      <c r="I34" s="126">
        <f t="shared" si="87"/>
        <v>44.4</v>
      </c>
      <c r="J34" s="127">
        <f t="shared" si="87"/>
        <v>364096939</v>
      </c>
      <c r="K34" s="127">
        <f t="shared" si="87"/>
        <v>447934</v>
      </c>
      <c r="L34" s="127">
        <f t="shared" si="87"/>
        <v>971498</v>
      </c>
      <c r="M34" s="127">
        <f t="shared" si="87"/>
        <v>0</v>
      </c>
      <c r="N34" s="127">
        <f t="shared" si="87"/>
        <v>0</v>
      </c>
      <c r="O34" s="127">
        <f t="shared" si="87"/>
        <v>0</v>
      </c>
      <c r="P34" s="127">
        <f t="shared" si="87"/>
        <v>0</v>
      </c>
      <c r="Q34" s="127">
        <f t="shared" si="87"/>
        <v>5079</v>
      </c>
      <c r="R34" s="127">
        <f t="shared" si="87"/>
        <v>0</v>
      </c>
      <c r="S34" s="127">
        <f t="shared" si="87"/>
        <v>0</v>
      </c>
      <c r="T34" s="127">
        <f t="shared" si="87"/>
        <v>0</v>
      </c>
      <c r="U34" s="127">
        <f t="shared" si="87"/>
        <v>245264</v>
      </c>
      <c r="V34" s="127">
        <f t="shared" si="87"/>
        <v>0</v>
      </c>
      <c r="W34" s="127">
        <f t="shared" si="87"/>
        <v>0</v>
      </c>
      <c r="X34" s="127">
        <f t="shared" si="87"/>
        <v>19233</v>
      </c>
      <c r="Y34" s="127">
        <f t="shared" si="87"/>
        <v>0</v>
      </c>
      <c r="Z34" s="127">
        <f t="shared" si="87"/>
        <v>0</v>
      </c>
      <c r="AA34" s="127">
        <f t="shared" si="87"/>
        <v>0</v>
      </c>
      <c r="AB34" s="127">
        <f t="shared" si="87"/>
        <v>2162</v>
      </c>
      <c r="AC34" s="127">
        <f t="shared" si="87"/>
        <v>0</v>
      </c>
      <c r="AD34" s="127">
        <f t="shared" si="87"/>
        <v>315</v>
      </c>
      <c r="AE34" s="127">
        <f t="shared" si="87"/>
        <v>250</v>
      </c>
      <c r="AF34" s="127">
        <f t="shared" si="87"/>
        <v>0</v>
      </c>
      <c r="AG34" s="127">
        <f t="shared" si="87"/>
        <v>0</v>
      </c>
      <c r="AH34" s="127">
        <f t="shared" si="87"/>
        <v>0</v>
      </c>
      <c r="AI34" s="127">
        <f t="shared" si="87"/>
        <v>0</v>
      </c>
      <c r="AJ34" s="127">
        <f t="shared" si="87"/>
        <v>0</v>
      </c>
      <c r="AK34" s="127">
        <f t="shared" si="87"/>
        <v>8454</v>
      </c>
      <c r="AL34" s="127">
        <f t="shared" si="87"/>
        <v>0</v>
      </c>
      <c r="AM34" s="127">
        <f t="shared" si="87"/>
        <v>51340</v>
      </c>
      <c r="AN34" s="127">
        <f t="shared" si="87"/>
        <v>0</v>
      </c>
      <c r="AO34" s="127">
        <f t="shared" si="87"/>
        <v>0</v>
      </c>
      <c r="AP34" s="127">
        <f t="shared" si="87"/>
        <v>0</v>
      </c>
      <c r="AQ34" s="127">
        <f t="shared" si="87"/>
        <v>0</v>
      </c>
      <c r="AR34" s="127">
        <f t="shared" si="87"/>
        <v>0</v>
      </c>
      <c r="AS34" s="127">
        <f t="shared" si="87"/>
        <v>0</v>
      </c>
      <c r="AT34" s="127">
        <f t="shared" si="87"/>
        <v>0</v>
      </c>
      <c r="AU34" s="127">
        <f t="shared" si="87"/>
        <v>3725</v>
      </c>
      <c r="AV34" s="127">
        <f t="shared" si="87"/>
        <v>0</v>
      </c>
      <c r="AW34" s="127">
        <f t="shared" si="87"/>
        <v>0</v>
      </c>
      <c r="AX34" s="127">
        <f t="shared" si="87"/>
        <v>0</v>
      </c>
      <c r="AY34" s="127">
        <f t="shared" si="87"/>
        <v>0</v>
      </c>
      <c r="AZ34" s="127">
        <f t="shared" si="87"/>
        <v>0</v>
      </c>
      <c r="BA34" s="127">
        <f t="shared" si="87"/>
        <v>6488</v>
      </c>
      <c r="BB34" s="127">
        <f t="shared" si="87"/>
        <v>6311</v>
      </c>
      <c r="BC34" s="127">
        <f t="shared" si="87"/>
        <v>0</v>
      </c>
      <c r="BD34" s="127">
        <f t="shared" si="87"/>
        <v>12821</v>
      </c>
      <c r="BE34" s="127">
        <f t="shared" si="87"/>
        <v>0</v>
      </c>
      <c r="BF34" s="127">
        <f t="shared" si="87"/>
        <v>0</v>
      </c>
      <c r="BG34" s="127">
        <f t="shared" si="87"/>
        <v>0</v>
      </c>
      <c r="BH34" s="127">
        <f t="shared" si="87"/>
        <v>0</v>
      </c>
      <c r="BI34" s="127">
        <f t="shared" si="87"/>
        <v>128000</v>
      </c>
      <c r="BJ34" s="127">
        <f t="shared" si="87"/>
        <v>0</v>
      </c>
      <c r="BK34" s="127">
        <f t="shared" si="87"/>
        <v>49564</v>
      </c>
      <c r="BL34" s="128">
        <f t="shared" si="87"/>
        <v>1510504</v>
      </c>
      <c r="BM34" s="127">
        <f t="shared" si="87"/>
        <v>28397</v>
      </c>
      <c r="BN34" s="127">
        <f t="shared" si="87"/>
        <v>87481</v>
      </c>
      <c r="BO34" s="127">
        <f t="shared" ref="BO34:DZ34" si="88">BO127</f>
        <v>0</v>
      </c>
      <c r="BP34" s="127">
        <f t="shared" si="88"/>
        <v>0</v>
      </c>
      <c r="BQ34" s="127">
        <f t="shared" si="88"/>
        <v>0</v>
      </c>
      <c r="BR34" s="127">
        <f t="shared" si="88"/>
        <v>0</v>
      </c>
      <c r="BS34" s="127">
        <f t="shared" si="88"/>
        <v>161141</v>
      </c>
      <c r="BT34" s="127">
        <f t="shared" si="88"/>
        <v>0</v>
      </c>
      <c r="BU34" s="127">
        <f t="shared" si="88"/>
        <v>0</v>
      </c>
      <c r="BV34" s="127">
        <f t="shared" si="88"/>
        <v>5349</v>
      </c>
      <c r="BW34" s="127">
        <f t="shared" si="88"/>
        <v>0</v>
      </c>
      <c r="BX34" s="127">
        <f t="shared" si="88"/>
        <v>0</v>
      </c>
      <c r="BY34" s="127">
        <f t="shared" si="88"/>
        <v>0</v>
      </c>
      <c r="BZ34" s="127">
        <f t="shared" si="88"/>
        <v>824</v>
      </c>
      <c r="CA34" s="127">
        <f t="shared" si="88"/>
        <v>0</v>
      </c>
      <c r="CB34" s="127">
        <f t="shared" si="88"/>
        <v>0</v>
      </c>
      <c r="CC34" s="127">
        <f t="shared" si="88"/>
        <v>0</v>
      </c>
      <c r="CD34" s="127">
        <f t="shared" si="88"/>
        <v>0</v>
      </c>
      <c r="CE34" s="127">
        <f t="shared" si="88"/>
        <v>171863</v>
      </c>
      <c r="CF34" s="127">
        <f t="shared" si="88"/>
        <v>0</v>
      </c>
      <c r="CG34" s="127">
        <f t="shared" si="88"/>
        <v>0</v>
      </c>
      <c r="CH34" s="127">
        <f t="shared" si="88"/>
        <v>0</v>
      </c>
      <c r="CI34" s="127">
        <f t="shared" si="88"/>
        <v>0</v>
      </c>
      <c r="CJ34" s="127">
        <f t="shared" si="88"/>
        <v>0</v>
      </c>
      <c r="CK34" s="127">
        <f t="shared" si="88"/>
        <v>0</v>
      </c>
      <c r="CL34" s="127">
        <f t="shared" si="88"/>
        <v>0</v>
      </c>
      <c r="CM34" s="128">
        <f t="shared" si="88"/>
        <v>1965559</v>
      </c>
      <c r="CN34" s="127">
        <f t="shared" si="88"/>
        <v>150700</v>
      </c>
      <c r="CO34" s="127">
        <f t="shared" si="88"/>
        <v>0</v>
      </c>
      <c r="CP34" s="127">
        <f t="shared" si="88"/>
        <v>0</v>
      </c>
      <c r="CQ34" s="127">
        <f t="shared" si="88"/>
        <v>201756</v>
      </c>
      <c r="CR34" s="127">
        <f t="shared" si="88"/>
        <v>0</v>
      </c>
      <c r="CS34" s="128">
        <f t="shared" si="88"/>
        <v>2318014</v>
      </c>
      <c r="CT34" s="127">
        <f t="shared" si="88"/>
        <v>128441</v>
      </c>
      <c r="CU34" s="127">
        <f t="shared" si="88"/>
        <v>270147</v>
      </c>
      <c r="CV34" s="127">
        <f t="shared" si="88"/>
        <v>0</v>
      </c>
      <c r="CW34" s="127">
        <f t="shared" si="88"/>
        <v>0</v>
      </c>
      <c r="CX34" s="127">
        <f t="shared" si="88"/>
        <v>3543</v>
      </c>
      <c r="CY34" s="127">
        <f t="shared" si="88"/>
        <v>0</v>
      </c>
      <c r="CZ34" s="127">
        <f t="shared" si="88"/>
        <v>0</v>
      </c>
      <c r="DA34" s="127">
        <f t="shared" si="88"/>
        <v>0</v>
      </c>
      <c r="DB34" s="127">
        <f t="shared" si="88"/>
        <v>0</v>
      </c>
      <c r="DC34" s="127">
        <f t="shared" si="88"/>
        <v>0</v>
      </c>
      <c r="DD34" s="127">
        <f t="shared" si="88"/>
        <v>0</v>
      </c>
      <c r="DE34" s="127">
        <f t="shared" si="88"/>
        <v>0</v>
      </c>
      <c r="DF34" s="127">
        <f t="shared" si="88"/>
        <v>0</v>
      </c>
      <c r="DG34" s="127">
        <f t="shared" si="88"/>
        <v>0</v>
      </c>
      <c r="DH34" s="127">
        <f t="shared" si="88"/>
        <v>808</v>
      </c>
      <c r="DI34" s="127">
        <f t="shared" si="88"/>
        <v>75000</v>
      </c>
      <c r="DJ34" s="127">
        <f t="shared" si="88"/>
        <v>98000</v>
      </c>
      <c r="DK34" s="127">
        <f t="shared" si="88"/>
        <v>0</v>
      </c>
      <c r="DL34" s="127">
        <f t="shared" si="88"/>
        <v>0</v>
      </c>
      <c r="DM34" s="127">
        <f t="shared" si="88"/>
        <v>0</v>
      </c>
      <c r="DN34" s="127">
        <f t="shared" si="88"/>
        <v>45343</v>
      </c>
      <c r="DO34" s="127">
        <f t="shared" si="88"/>
        <v>449</v>
      </c>
      <c r="DP34" s="127">
        <f t="shared" si="88"/>
        <v>1800</v>
      </c>
      <c r="DQ34" s="127">
        <f t="shared" si="88"/>
        <v>0</v>
      </c>
      <c r="DR34" s="127">
        <f t="shared" si="88"/>
        <v>0</v>
      </c>
      <c r="DS34" s="127">
        <f t="shared" si="88"/>
        <v>0</v>
      </c>
      <c r="DT34" s="127">
        <f t="shared" si="88"/>
        <v>0</v>
      </c>
      <c r="DU34" s="127">
        <f t="shared" si="88"/>
        <v>833316</v>
      </c>
      <c r="DV34" s="127">
        <f t="shared" si="88"/>
        <v>0</v>
      </c>
      <c r="DW34" s="127">
        <f t="shared" si="88"/>
        <v>0</v>
      </c>
      <c r="DX34" s="127">
        <f t="shared" si="88"/>
        <v>0</v>
      </c>
      <c r="DY34" s="127">
        <f t="shared" si="88"/>
        <v>0</v>
      </c>
      <c r="DZ34" s="127">
        <f t="shared" si="88"/>
        <v>0</v>
      </c>
      <c r="EA34" s="127">
        <f t="shared" ref="EA34:GC34" si="89">EA127</f>
        <v>75315</v>
      </c>
      <c r="EB34" s="127">
        <f t="shared" si="89"/>
        <v>3183</v>
      </c>
      <c r="EC34" s="127">
        <f t="shared" si="89"/>
        <v>0</v>
      </c>
      <c r="ED34" s="127">
        <f t="shared" si="89"/>
        <v>0</v>
      </c>
      <c r="EE34" s="127">
        <f t="shared" si="89"/>
        <v>0</v>
      </c>
      <c r="EF34" s="127">
        <f t="shared" si="89"/>
        <v>0</v>
      </c>
      <c r="EG34" s="127">
        <f t="shared" si="89"/>
        <v>0</v>
      </c>
      <c r="EH34" s="127">
        <f t="shared" si="89"/>
        <v>169654</v>
      </c>
      <c r="EI34" s="127">
        <f t="shared" si="89"/>
        <v>0</v>
      </c>
      <c r="EJ34" s="127">
        <f t="shared" si="89"/>
        <v>0</v>
      </c>
      <c r="EK34" s="127">
        <f t="shared" si="89"/>
        <v>0</v>
      </c>
      <c r="EL34" s="127">
        <f t="shared" si="89"/>
        <v>0</v>
      </c>
      <c r="EM34" s="127">
        <f t="shared" si="89"/>
        <v>0</v>
      </c>
      <c r="EN34" s="127">
        <f t="shared" si="89"/>
        <v>0</v>
      </c>
      <c r="EO34" s="127">
        <f t="shared" si="89"/>
        <v>0</v>
      </c>
      <c r="EP34" s="127">
        <f t="shared" si="89"/>
        <v>0</v>
      </c>
      <c r="EQ34" s="127">
        <f t="shared" si="89"/>
        <v>0</v>
      </c>
      <c r="ER34" s="127">
        <f t="shared" si="89"/>
        <v>23543</v>
      </c>
      <c r="ES34" s="127">
        <f t="shared" si="89"/>
        <v>0</v>
      </c>
      <c r="ET34" s="127">
        <f t="shared" si="89"/>
        <v>0</v>
      </c>
      <c r="EU34" s="127">
        <f t="shared" si="89"/>
        <v>0</v>
      </c>
      <c r="EV34" s="127">
        <f t="shared" si="89"/>
        <v>588</v>
      </c>
      <c r="EW34" s="127">
        <f t="shared" si="89"/>
        <v>0</v>
      </c>
      <c r="EX34" s="127">
        <f t="shared" si="89"/>
        <v>1000</v>
      </c>
      <c r="EY34" s="127">
        <f t="shared" si="89"/>
        <v>4422</v>
      </c>
      <c r="EZ34" s="127">
        <f t="shared" si="89"/>
        <v>0</v>
      </c>
      <c r="FA34" s="127">
        <f t="shared" si="89"/>
        <v>0</v>
      </c>
      <c r="FB34" s="127">
        <f t="shared" si="89"/>
        <v>0</v>
      </c>
      <c r="FC34" s="127">
        <f t="shared" si="89"/>
        <v>0</v>
      </c>
      <c r="FD34" s="127">
        <f t="shared" si="89"/>
        <v>0</v>
      </c>
      <c r="FE34" s="127">
        <f t="shared" si="89"/>
        <v>0</v>
      </c>
      <c r="FF34" s="127">
        <f t="shared" si="89"/>
        <v>0</v>
      </c>
      <c r="FG34" s="127">
        <f t="shared" si="89"/>
        <v>39529</v>
      </c>
      <c r="FH34" s="127">
        <f t="shared" si="89"/>
        <v>0</v>
      </c>
      <c r="FI34" s="127">
        <f t="shared" si="89"/>
        <v>61057</v>
      </c>
      <c r="FJ34" s="127">
        <f t="shared" si="89"/>
        <v>0</v>
      </c>
      <c r="FK34" s="127">
        <f t="shared" si="89"/>
        <v>0</v>
      </c>
      <c r="FL34" s="127">
        <f t="shared" si="89"/>
        <v>0</v>
      </c>
      <c r="FM34" s="127">
        <f t="shared" si="89"/>
        <v>47520</v>
      </c>
      <c r="FN34" s="127">
        <f t="shared" si="89"/>
        <v>0</v>
      </c>
      <c r="FO34" s="127">
        <f t="shared" si="89"/>
        <v>0</v>
      </c>
      <c r="FP34" s="127">
        <f t="shared" si="89"/>
        <v>0</v>
      </c>
      <c r="FQ34" s="127">
        <f t="shared" si="89"/>
        <v>42859</v>
      </c>
      <c r="FR34" s="127">
        <f t="shared" si="89"/>
        <v>126284</v>
      </c>
      <c r="FS34" s="127">
        <f t="shared" si="89"/>
        <v>260</v>
      </c>
      <c r="FT34" s="127">
        <f t="shared" si="89"/>
        <v>0</v>
      </c>
      <c r="FU34" s="127">
        <f t="shared" si="89"/>
        <v>27184</v>
      </c>
      <c r="FV34" s="127">
        <f t="shared" si="89"/>
        <v>0</v>
      </c>
      <c r="FW34" s="127">
        <f t="shared" si="89"/>
        <v>0</v>
      </c>
      <c r="FX34" s="127">
        <f t="shared" si="89"/>
        <v>0</v>
      </c>
      <c r="FY34" s="127">
        <f t="shared" si="89"/>
        <v>67766</v>
      </c>
      <c r="FZ34" s="127">
        <f t="shared" si="89"/>
        <v>9398</v>
      </c>
      <c r="GA34" s="128">
        <f t="shared" si="89"/>
        <v>2156409</v>
      </c>
      <c r="GB34" s="127">
        <f t="shared" si="89"/>
        <v>201756</v>
      </c>
      <c r="GC34" s="211">
        <f t="shared" si="89"/>
        <v>2358165</v>
      </c>
    </row>
    <row r="35" spans="2:185" outlineLevel="1">
      <c r="B35" s="74" t="s">
        <v>105</v>
      </c>
      <c r="C35" s="75" t="str">
        <f t="shared" ref="C35:BN35" si="90">C128</f>
        <v>380456101435</v>
      </c>
      <c r="D35" s="75" t="str">
        <f t="shared" si="90"/>
        <v>Village of East Nassau</v>
      </c>
      <c r="E35" s="75" t="str">
        <f t="shared" si="90"/>
        <v>Rensselaer</v>
      </c>
      <c r="F35" s="75" t="str">
        <f t="shared" si="90"/>
        <v>05/31</v>
      </c>
      <c r="G35" s="77">
        <f t="shared" si="90"/>
        <v>587</v>
      </c>
      <c r="H35" s="77">
        <f t="shared" si="90"/>
        <v>0</v>
      </c>
      <c r="I35" s="77">
        <f t="shared" si="90"/>
        <v>4.9000000000000004</v>
      </c>
      <c r="J35" s="78">
        <f t="shared" si="90"/>
        <v>41915863</v>
      </c>
      <c r="K35" s="77">
        <f t="shared" si="90"/>
        <v>0</v>
      </c>
      <c r="L35" s="78">
        <f t="shared" si="90"/>
        <v>51288</v>
      </c>
      <c r="M35" s="78">
        <f t="shared" si="90"/>
        <v>0</v>
      </c>
      <c r="N35" s="78">
        <f t="shared" si="90"/>
        <v>0</v>
      </c>
      <c r="O35" s="78">
        <f t="shared" si="90"/>
        <v>0</v>
      </c>
      <c r="P35" s="78">
        <f t="shared" si="90"/>
        <v>0</v>
      </c>
      <c r="Q35" s="78">
        <f t="shared" si="90"/>
        <v>231</v>
      </c>
      <c r="R35" s="78">
        <f t="shared" si="90"/>
        <v>0</v>
      </c>
      <c r="S35" s="78">
        <f t="shared" si="90"/>
        <v>0</v>
      </c>
      <c r="T35" s="78">
        <f t="shared" si="90"/>
        <v>0</v>
      </c>
      <c r="U35" s="78">
        <f t="shared" si="90"/>
        <v>41243</v>
      </c>
      <c r="V35" s="78">
        <f t="shared" si="90"/>
        <v>0</v>
      </c>
      <c r="W35" s="78">
        <f t="shared" si="90"/>
        <v>0</v>
      </c>
      <c r="X35" s="78">
        <f t="shared" si="90"/>
        <v>0</v>
      </c>
      <c r="Y35" s="78">
        <f t="shared" si="90"/>
        <v>0</v>
      </c>
      <c r="Z35" s="78">
        <f t="shared" si="90"/>
        <v>0</v>
      </c>
      <c r="AA35" s="78">
        <f t="shared" si="90"/>
        <v>0</v>
      </c>
      <c r="AB35" s="78">
        <f t="shared" si="90"/>
        <v>227</v>
      </c>
      <c r="AC35" s="78">
        <f t="shared" si="90"/>
        <v>0</v>
      </c>
      <c r="AD35" s="78">
        <f t="shared" si="90"/>
        <v>156</v>
      </c>
      <c r="AE35" s="78">
        <f t="shared" si="90"/>
        <v>0</v>
      </c>
      <c r="AF35" s="78">
        <f t="shared" si="90"/>
        <v>0</v>
      </c>
      <c r="AG35" s="78">
        <f t="shared" si="90"/>
        <v>0</v>
      </c>
      <c r="AH35" s="78">
        <f t="shared" si="90"/>
        <v>0</v>
      </c>
      <c r="AI35" s="78">
        <f t="shared" si="90"/>
        <v>0</v>
      </c>
      <c r="AJ35" s="78">
        <f t="shared" si="90"/>
        <v>0</v>
      </c>
      <c r="AK35" s="78">
        <f t="shared" si="90"/>
        <v>0</v>
      </c>
      <c r="AL35" s="78">
        <f t="shared" si="90"/>
        <v>0</v>
      </c>
      <c r="AM35" s="78">
        <f t="shared" si="90"/>
        <v>0</v>
      </c>
      <c r="AN35" s="78">
        <f t="shared" si="90"/>
        <v>0</v>
      </c>
      <c r="AO35" s="78">
        <f t="shared" si="90"/>
        <v>0</v>
      </c>
      <c r="AP35" s="78">
        <f t="shared" si="90"/>
        <v>0</v>
      </c>
      <c r="AQ35" s="78">
        <f t="shared" si="90"/>
        <v>0</v>
      </c>
      <c r="AR35" s="78">
        <f t="shared" si="90"/>
        <v>0</v>
      </c>
      <c r="AS35" s="78">
        <f t="shared" si="90"/>
        <v>0</v>
      </c>
      <c r="AT35" s="78">
        <f t="shared" si="90"/>
        <v>0</v>
      </c>
      <c r="AU35" s="78">
        <f t="shared" si="90"/>
        <v>0</v>
      </c>
      <c r="AV35" s="78">
        <f t="shared" si="90"/>
        <v>0</v>
      </c>
      <c r="AW35" s="78">
        <f t="shared" si="90"/>
        <v>0</v>
      </c>
      <c r="AX35" s="78">
        <f t="shared" si="90"/>
        <v>0</v>
      </c>
      <c r="AY35" s="78">
        <f t="shared" si="90"/>
        <v>0</v>
      </c>
      <c r="AZ35" s="78">
        <f t="shared" si="90"/>
        <v>0</v>
      </c>
      <c r="BA35" s="78">
        <f t="shared" si="90"/>
        <v>233</v>
      </c>
      <c r="BB35" s="78">
        <f t="shared" si="90"/>
        <v>0</v>
      </c>
      <c r="BC35" s="78">
        <f t="shared" si="90"/>
        <v>0</v>
      </c>
      <c r="BD35" s="78">
        <f t="shared" si="90"/>
        <v>0</v>
      </c>
      <c r="BE35" s="78">
        <f t="shared" si="90"/>
        <v>0</v>
      </c>
      <c r="BF35" s="78">
        <f t="shared" si="90"/>
        <v>0</v>
      </c>
      <c r="BG35" s="78">
        <f t="shared" si="90"/>
        <v>0</v>
      </c>
      <c r="BH35" s="78">
        <f t="shared" si="90"/>
        <v>0</v>
      </c>
      <c r="BI35" s="78">
        <f t="shared" si="90"/>
        <v>0</v>
      </c>
      <c r="BJ35" s="78">
        <f t="shared" si="90"/>
        <v>0</v>
      </c>
      <c r="BK35" s="78">
        <f t="shared" si="90"/>
        <v>0</v>
      </c>
      <c r="BL35" s="80">
        <f t="shared" si="90"/>
        <v>93378</v>
      </c>
      <c r="BM35" s="78">
        <f t="shared" si="90"/>
        <v>10565</v>
      </c>
      <c r="BN35" s="78">
        <f t="shared" si="90"/>
        <v>6631</v>
      </c>
      <c r="BO35" s="78">
        <f t="shared" ref="BO35:DZ35" si="91">BO128</f>
        <v>0</v>
      </c>
      <c r="BP35" s="78">
        <f t="shared" si="91"/>
        <v>0</v>
      </c>
      <c r="BQ35" s="78">
        <f t="shared" si="91"/>
        <v>2166</v>
      </c>
      <c r="BR35" s="78">
        <f t="shared" si="91"/>
        <v>0</v>
      </c>
      <c r="BS35" s="78">
        <f t="shared" si="91"/>
        <v>9016</v>
      </c>
      <c r="BT35" s="78">
        <f t="shared" si="91"/>
        <v>0</v>
      </c>
      <c r="BU35" s="78">
        <f t="shared" si="91"/>
        <v>0</v>
      </c>
      <c r="BV35" s="78">
        <f t="shared" si="91"/>
        <v>0</v>
      </c>
      <c r="BW35" s="78">
        <f t="shared" si="91"/>
        <v>0</v>
      </c>
      <c r="BX35" s="78">
        <f t="shared" si="91"/>
        <v>0</v>
      </c>
      <c r="BY35" s="78">
        <f t="shared" si="91"/>
        <v>0</v>
      </c>
      <c r="BZ35" s="78">
        <f t="shared" si="91"/>
        <v>0</v>
      </c>
      <c r="CA35" s="78">
        <f t="shared" si="91"/>
        <v>0</v>
      </c>
      <c r="CB35" s="78">
        <f t="shared" si="91"/>
        <v>12995</v>
      </c>
      <c r="CC35" s="78">
        <f t="shared" si="91"/>
        <v>0</v>
      </c>
      <c r="CD35" s="78">
        <f t="shared" si="91"/>
        <v>0</v>
      </c>
      <c r="CE35" s="78">
        <f t="shared" si="91"/>
        <v>0</v>
      </c>
      <c r="CF35" s="78">
        <f t="shared" si="91"/>
        <v>0</v>
      </c>
      <c r="CG35" s="78">
        <f t="shared" si="91"/>
        <v>0</v>
      </c>
      <c r="CH35" s="78">
        <f t="shared" si="91"/>
        <v>0</v>
      </c>
      <c r="CI35" s="78">
        <f t="shared" si="91"/>
        <v>0</v>
      </c>
      <c r="CJ35" s="78">
        <f t="shared" si="91"/>
        <v>0</v>
      </c>
      <c r="CK35" s="78">
        <f t="shared" si="91"/>
        <v>0</v>
      </c>
      <c r="CL35" s="78">
        <f t="shared" si="91"/>
        <v>0</v>
      </c>
      <c r="CM35" s="80">
        <f t="shared" si="91"/>
        <v>134752</v>
      </c>
      <c r="CN35" s="78">
        <f t="shared" si="91"/>
        <v>0</v>
      </c>
      <c r="CO35" s="78">
        <f t="shared" si="91"/>
        <v>0</v>
      </c>
      <c r="CP35" s="78">
        <f t="shared" si="91"/>
        <v>0</v>
      </c>
      <c r="CQ35" s="78">
        <f t="shared" si="91"/>
        <v>0</v>
      </c>
      <c r="CR35" s="78">
        <f t="shared" si="91"/>
        <v>0</v>
      </c>
      <c r="CS35" s="80">
        <f t="shared" si="91"/>
        <v>134752</v>
      </c>
      <c r="CT35" s="78">
        <f t="shared" si="91"/>
        <v>11669</v>
      </c>
      <c r="CU35" s="78">
        <f t="shared" si="91"/>
        <v>33593</v>
      </c>
      <c r="CV35" s="78">
        <f t="shared" si="91"/>
        <v>0</v>
      </c>
      <c r="CW35" s="78">
        <f t="shared" si="91"/>
        <v>0</v>
      </c>
      <c r="CX35" s="78">
        <f t="shared" si="91"/>
        <v>0</v>
      </c>
      <c r="CY35" s="78">
        <f t="shared" si="91"/>
        <v>0</v>
      </c>
      <c r="CZ35" s="78">
        <f t="shared" si="91"/>
        <v>0</v>
      </c>
      <c r="DA35" s="78">
        <f t="shared" si="91"/>
        <v>0</v>
      </c>
      <c r="DB35" s="78">
        <f t="shared" si="91"/>
        <v>0</v>
      </c>
      <c r="DC35" s="78">
        <f t="shared" si="91"/>
        <v>0</v>
      </c>
      <c r="DD35" s="78">
        <f t="shared" si="91"/>
        <v>0</v>
      </c>
      <c r="DE35" s="78">
        <f t="shared" si="91"/>
        <v>0</v>
      </c>
      <c r="DF35" s="78">
        <f t="shared" si="91"/>
        <v>0</v>
      </c>
      <c r="DG35" s="78">
        <f t="shared" si="91"/>
        <v>0</v>
      </c>
      <c r="DH35" s="78">
        <f t="shared" si="91"/>
        <v>0</v>
      </c>
      <c r="DI35" s="78">
        <f t="shared" si="91"/>
        <v>0</v>
      </c>
      <c r="DJ35" s="78">
        <f t="shared" si="91"/>
        <v>0</v>
      </c>
      <c r="DK35" s="78">
        <f t="shared" si="91"/>
        <v>0</v>
      </c>
      <c r="DL35" s="78">
        <f t="shared" si="91"/>
        <v>0</v>
      </c>
      <c r="DM35" s="78">
        <f t="shared" si="91"/>
        <v>0</v>
      </c>
      <c r="DN35" s="78">
        <f t="shared" si="91"/>
        <v>4170</v>
      </c>
      <c r="DO35" s="78">
        <f t="shared" si="91"/>
        <v>0</v>
      </c>
      <c r="DP35" s="78">
        <f t="shared" si="91"/>
        <v>0</v>
      </c>
      <c r="DQ35" s="78">
        <f t="shared" si="91"/>
        <v>0</v>
      </c>
      <c r="DR35" s="78">
        <f t="shared" si="91"/>
        <v>0</v>
      </c>
      <c r="DS35" s="78">
        <f t="shared" si="91"/>
        <v>0</v>
      </c>
      <c r="DT35" s="78">
        <f t="shared" si="91"/>
        <v>0</v>
      </c>
      <c r="DU35" s="78">
        <f t="shared" si="91"/>
        <v>92449</v>
      </c>
      <c r="DV35" s="78">
        <f t="shared" si="91"/>
        <v>0</v>
      </c>
      <c r="DW35" s="78">
        <f t="shared" si="91"/>
        <v>0</v>
      </c>
      <c r="DX35" s="78">
        <f t="shared" si="91"/>
        <v>0</v>
      </c>
      <c r="DY35" s="78">
        <f t="shared" si="91"/>
        <v>0</v>
      </c>
      <c r="DZ35" s="78">
        <f t="shared" si="91"/>
        <v>0</v>
      </c>
      <c r="EA35" s="78">
        <f t="shared" ref="EA35:GC35" si="92">EA128</f>
        <v>0</v>
      </c>
      <c r="EB35" s="78">
        <f t="shared" si="92"/>
        <v>920</v>
      </c>
      <c r="EC35" s="78">
        <f t="shared" si="92"/>
        <v>0</v>
      </c>
      <c r="ED35" s="78">
        <f t="shared" si="92"/>
        <v>0</v>
      </c>
      <c r="EE35" s="78">
        <f t="shared" si="92"/>
        <v>0</v>
      </c>
      <c r="EF35" s="78">
        <f t="shared" si="92"/>
        <v>0</v>
      </c>
      <c r="EG35" s="78">
        <f t="shared" si="92"/>
        <v>0</v>
      </c>
      <c r="EH35" s="78">
        <f t="shared" si="92"/>
        <v>0</v>
      </c>
      <c r="EI35" s="78">
        <f t="shared" si="92"/>
        <v>0</v>
      </c>
      <c r="EJ35" s="78">
        <f t="shared" si="92"/>
        <v>0</v>
      </c>
      <c r="EK35" s="78">
        <f t="shared" si="92"/>
        <v>0</v>
      </c>
      <c r="EL35" s="78">
        <f t="shared" si="92"/>
        <v>0</v>
      </c>
      <c r="EM35" s="78">
        <f t="shared" si="92"/>
        <v>0</v>
      </c>
      <c r="EN35" s="78">
        <f t="shared" si="92"/>
        <v>0</v>
      </c>
      <c r="EO35" s="78">
        <f t="shared" si="92"/>
        <v>0</v>
      </c>
      <c r="EP35" s="78">
        <f t="shared" si="92"/>
        <v>0</v>
      </c>
      <c r="EQ35" s="78">
        <f t="shared" si="92"/>
        <v>0</v>
      </c>
      <c r="ER35" s="78">
        <f t="shared" si="92"/>
        <v>0</v>
      </c>
      <c r="ES35" s="78">
        <f t="shared" si="92"/>
        <v>0</v>
      </c>
      <c r="ET35" s="78">
        <f t="shared" si="92"/>
        <v>0</v>
      </c>
      <c r="EU35" s="78">
        <f t="shared" si="92"/>
        <v>0</v>
      </c>
      <c r="EV35" s="78">
        <f t="shared" si="92"/>
        <v>0</v>
      </c>
      <c r="EW35" s="78">
        <f t="shared" si="92"/>
        <v>0</v>
      </c>
      <c r="EX35" s="78">
        <f t="shared" si="92"/>
        <v>0</v>
      </c>
      <c r="EY35" s="78">
        <f t="shared" si="92"/>
        <v>0</v>
      </c>
      <c r="EZ35" s="78">
        <f t="shared" si="92"/>
        <v>0</v>
      </c>
      <c r="FA35" s="78">
        <f t="shared" si="92"/>
        <v>0</v>
      </c>
      <c r="FB35" s="78">
        <f t="shared" si="92"/>
        <v>0</v>
      </c>
      <c r="FC35" s="78">
        <f t="shared" si="92"/>
        <v>0</v>
      </c>
      <c r="FD35" s="78">
        <f t="shared" si="92"/>
        <v>0</v>
      </c>
      <c r="FE35" s="78">
        <f t="shared" si="92"/>
        <v>0</v>
      </c>
      <c r="FF35" s="78">
        <f t="shared" si="92"/>
        <v>0</v>
      </c>
      <c r="FG35" s="78">
        <f t="shared" si="92"/>
        <v>0</v>
      </c>
      <c r="FH35" s="78">
        <f t="shared" si="92"/>
        <v>0</v>
      </c>
      <c r="FI35" s="78">
        <f t="shared" si="92"/>
        <v>0</v>
      </c>
      <c r="FJ35" s="78">
        <f t="shared" si="92"/>
        <v>0</v>
      </c>
      <c r="FK35" s="78">
        <f t="shared" si="92"/>
        <v>0</v>
      </c>
      <c r="FL35" s="78">
        <f t="shared" si="92"/>
        <v>0</v>
      </c>
      <c r="FM35" s="78">
        <f t="shared" si="92"/>
        <v>0</v>
      </c>
      <c r="FN35" s="78">
        <f t="shared" si="92"/>
        <v>0</v>
      </c>
      <c r="FO35" s="78">
        <f t="shared" si="92"/>
        <v>0</v>
      </c>
      <c r="FP35" s="78">
        <f t="shared" si="92"/>
        <v>0</v>
      </c>
      <c r="FQ35" s="78">
        <f t="shared" si="92"/>
        <v>1568</v>
      </c>
      <c r="FR35" s="78">
        <f t="shared" si="92"/>
        <v>0</v>
      </c>
      <c r="FS35" s="78">
        <f t="shared" si="92"/>
        <v>0</v>
      </c>
      <c r="FT35" s="78">
        <f t="shared" si="92"/>
        <v>0</v>
      </c>
      <c r="FU35" s="78">
        <f t="shared" si="92"/>
        <v>538</v>
      </c>
      <c r="FV35" s="78">
        <f t="shared" si="92"/>
        <v>0</v>
      </c>
      <c r="FW35" s="78">
        <f t="shared" si="92"/>
        <v>0</v>
      </c>
      <c r="FX35" s="78">
        <f t="shared" si="92"/>
        <v>0</v>
      </c>
      <c r="FY35" s="78">
        <f t="shared" si="92"/>
        <v>0</v>
      </c>
      <c r="FZ35" s="78">
        <f t="shared" si="92"/>
        <v>0</v>
      </c>
      <c r="GA35" s="80">
        <f t="shared" si="92"/>
        <v>144906</v>
      </c>
      <c r="GB35" s="78">
        <f t="shared" si="92"/>
        <v>0</v>
      </c>
      <c r="GC35" s="212">
        <f t="shared" si="92"/>
        <v>144906</v>
      </c>
    </row>
    <row r="36" spans="2:185" outlineLevel="1">
      <c r="B36" s="73" t="s">
        <v>40</v>
      </c>
      <c r="C36" s="124" t="str">
        <f t="shared" ref="C36:BN36" si="93">C129</f>
        <v>380359500000</v>
      </c>
      <c r="D36" s="124" t="str">
        <f t="shared" si="93"/>
        <v>Town of North Greenbush</v>
      </c>
      <c r="E36" s="124" t="str">
        <f t="shared" si="93"/>
        <v>Rensselaer</v>
      </c>
      <c r="F36" s="124" t="str">
        <f t="shared" si="93"/>
        <v>12/31</v>
      </c>
      <c r="G36" s="125">
        <f t="shared" si="93"/>
        <v>12075</v>
      </c>
      <c r="H36" s="126">
        <f t="shared" si="93"/>
        <v>0</v>
      </c>
      <c r="I36" s="126">
        <f t="shared" si="93"/>
        <v>18.600000000000001</v>
      </c>
      <c r="J36" s="127">
        <f t="shared" si="93"/>
        <v>935986053</v>
      </c>
      <c r="K36" s="127">
        <f t="shared" si="93"/>
        <v>21774000</v>
      </c>
      <c r="L36" s="127">
        <f t="shared" si="93"/>
        <v>3574305</v>
      </c>
      <c r="M36" s="127">
        <f t="shared" si="93"/>
        <v>0</v>
      </c>
      <c r="N36" s="127">
        <f t="shared" si="93"/>
        <v>1340107</v>
      </c>
      <c r="O36" s="127">
        <f t="shared" si="93"/>
        <v>0</v>
      </c>
      <c r="P36" s="127">
        <f t="shared" si="93"/>
        <v>369458</v>
      </c>
      <c r="Q36" s="127">
        <f t="shared" si="93"/>
        <v>16871</v>
      </c>
      <c r="R36" s="127">
        <f t="shared" si="93"/>
        <v>0</v>
      </c>
      <c r="S36" s="127">
        <f t="shared" si="93"/>
        <v>0</v>
      </c>
      <c r="T36" s="127">
        <f t="shared" si="93"/>
        <v>0</v>
      </c>
      <c r="U36" s="127">
        <f t="shared" si="93"/>
        <v>981703</v>
      </c>
      <c r="V36" s="127">
        <f t="shared" si="93"/>
        <v>0</v>
      </c>
      <c r="W36" s="127">
        <f t="shared" si="93"/>
        <v>0</v>
      </c>
      <c r="X36" s="127">
        <f t="shared" si="93"/>
        <v>216387</v>
      </c>
      <c r="Y36" s="127">
        <f t="shared" si="93"/>
        <v>0</v>
      </c>
      <c r="Z36" s="127">
        <f t="shared" si="93"/>
        <v>0</v>
      </c>
      <c r="AA36" s="127">
        <f t="shared" si="93"/>
        <v>0</v>
      </c>
      <c r="AB36" s="127">
        <f t="shared" si="93"/>
        <v>4811</v>
      </c>
      <c r="AC36" s="127">
        <f t="shared" si="93"/>
        <v>0</v>
      </c>
      <c r="AD36" s="127">
        <f t="shared" si="93"/>
        <v>98526</v>
      </c>
      <c r="AE36" s="127">
        <f t="shared" si="93"/>
        <v>5679</v>
      </c>
      <c r="AF36" s="127">
        <f t="shared" si="93"/>
        <v>0</v>
      </c>
      <c r="AG36" s="127">
        <f t="shared" si="93"/>
        <v>0</v>
      </c>
      <c r="AH36" s="127">
        <f t="shared" si="93"/>
        <v>0</v>
      </c>
      <c r="AI36" s="127">
        <f t="shared" si="93"/>
        <v>0</v>
      </c>
      <c r="AJ36" s="127">
        <f t="shared" si="93"/>
        <v>60029</v>
      </c>
      <c r="AK36" s="127">
        <f t="shared" si="93"/>
        <v>180416</v>
      </c>
      <c r="AL36" s="127">
        <f t="shared" si="93"/>
        <v>1305389</v>
      </c>
      <c r="AM36" s="127">
        <f t="shared" si="93"/>
        <v>4350</v>
      </c>
      <c r="AN36" s="127">
        <f t="shared" si="93"/>
        <v>0</v>
      </c>
      <c r="AO36" s="127">
        <f t="shared" si="93"/>
        <v>0</v>
      </c>
      <c r="AP36" s="127">
        <f t="shared" si="93"/>
        <v>0</v>
      </c>
      <c r="AQ36" s="127">
        <f t="shared" si="93"/>
        <v>0</v>
      </c>
      <c r="AR36" s="127">
        <f t="shared" si="93"/>
        <v>0</v>
      </c>
      <c r="AS36" s="127">
        <f t="shared" si="93"/>
        <v>0</v>
      </c>
      <c r="AT36" s="127">
        <f t="shared" si="93"/>
        <v>0</v>
      </c>
      <c r="AU36" s="127">
        <f t="shared" si="93"/>
        <v>0</v>
      </c>
      <c r="AV36" s="127">
        <f t="shared" si="93"/>
        <v>0</v>
      </c>
      <c r="AW36" s="127">
        <f t="shared" si="93"/>
        <v>0</v>
      </c>
      <c r="AX36" s="127">
        <f t="shared" si="93"/>
        <v>0</v>
      </c>
      <c r="AY36" s="127">
        <f t="shared" si="93"/>
        <v>0</v>
      </c>
      <c r="AZ36" s="127">
        <f t="shared" si="93"/>
        <v>0</v>
      </c>
      <c r="BA36" s="127">
        <f t="shared" si="93"/>
        <v>30019</v>
      </c>
      <c r="BB36" s="127">
        <f t="shared" si="93"/>
        <v>471</v>
      </c>
      <c r="BC36" s="127">
        <f t="shared" si="93"/>
        <v>25122</v>
      </c>
      <c r="BD36" s="127">
        <f t="shared" si="93"/>
        <v>156067</v>
      </c>
      <c r="BE36" s="127">
        <f t="shared" si="93"/>
        <v>0</v>
      </c>
      <c r="BF36" s="127">
        <f t="shared" si="93"/>
        <v>41984</v>
      </c>
      <c r="BG36" s="127">
        <f t="shared" si="93"/>
        <v>0</v>
      </c>
      <c r="BH36" s="127">
        <f t="shared" si="93"/>
        <v>0</v>
      </c>
      <c r="BI36" s="127">
        <f t="shared" si="93"/>
        <v>2380</v>
      </c>
      <c r="BJ36" s="127">
        <f t="shared" si="93"/>
        <v>0</v>
      </c>
      <c r="BK36" s="127">
        <f t="shared" si="93"/>
        <v>96497</v>
      </c>
      <c r="BL36" s="128">
        <f t="shared" si="93"/>
        <v>8510571</v>
      </c>
      <c r="BM36" s="127">
        <f t="shared" si="93"/>
        <v>106683</v>
      </c>
      <c r="BN36" s="127">
        <f t="shared" si="93"/>
        <v>319414</v>
      </c>
      <c r="BO36" s="127">
        <f t="shared" ref="BO36:DZ36" si="94">BO129</f>
        <v>0</v>
      </c>
      <c r="BP36" s="127">
        <f t="shared" si="94"/>
        <v>0</v>
      </c>
      <c r="BQ36" s="127">
        <f t="shared" si="94"/>
        <v>36970</v>
      </c>
      <c r="BR36" s="127">
        <f t="shared" si="94"/>
        <v>0</v>
      </c>
      <c r="BS36" s="127">
        <f t="shared" si="94"/>
        <v>81990</v>
      </c>
      <c r="BT36" s="127">
        <f t="shared" si="94"/>
        <v>0</v>
      </c>
      <c r="BU36" s="127">
        <f t="shared" si="94"/>
        <v>0</v>
      </c>
      <c r="BV36" s="127">
        <f t="shared" si="94"/>
        <v>5721</v>
      </c>
      <c r="BW36" s="127">
        <f t="shared" si="94"/>
        <v>52832</v>
      </c>
      <c r="BX36" s="127">
        <f t="shared" si="94"/>
        <v>0</v>
      </c>
      <c r="BY36" s="127">
        <f t="shared" si="94"/>
        <v>0</v>
      </c>
      <c r="BZ36" s="127">
        <f t="shared" si="94"/>
        <v>0</v>
      </c>
      <c r="CA36" s="127">
        <f t="shared" si="94"/>
        <v>0</v>
      </c>
      <c r="CB36" s="127">
        <f t="shared" si="94"/>
        <v>0</v>
      </c>
      <c r="CC36" s="127">
        <f t="shared" si="94"/>
        <v>0</v>
      </c>
      <c r="CD36" s="127">
        <f t="shared" si="94"/>
        <v>0</v>
      </c>
      <c r="CE36" s="127">
        <f t="shared" si="94"/>
        <v>0</v>
      </c>
      <c r="CF36" s="127">
        <f t="shared" si="94"/>
        <v>0</v>
      </c>
      <c r="CG36" s="127">
        <f t="shared" si="94"/>
        <v>0</v>
      </c>
      <c r="CH36" s="127">
        <f t="shared" si="94"/>
        <v>0</v>
      </c>
      <c r="CI36" s="127">
        <f t="shared" si="94"/>
        <v>0</v>
      </c>
      <c r="CJ36" s="127">
        <f t="shared" si="94"/>
        <v>0</v>
      </c>
      <c r="CK36" s="127">
        <f t="shared" si="94"/>
        <v>0</v>
      </c>
      <c r="CL36" s="127">
        <f t="shared" si="94"/>
        <v>0</v>
      </c>
      <c r="CM36" s="128">
        <f t="shared" si="94"/>
        <v>9114180</v>
      </c>
      <c r="CN36" s="127">
        <f t="shared" si="94"/>
        <v>465000</v>
      </c>
      <c r="CO36" s="127">
        <f t="shared" si="94"/>
        <v>534000</v>
      </c>
      <c r="CP36" s="127">
        <f t="shared" si="94"/>
        <v>0</v>
      </c>
      <c r="CQ36" s="127">
        <f t="shared" si="94"/>
        <v>13049</v>
      </c>
      <c r="CR36" s="127">
        <f t="shared" si="94"/>
        <v>0</v>
      </c>
      <c r="CS36" s="128">
        <f t="shared" si="94"/>
        <v>10126229</v>
      </c>
      <c r="CT36" s="127">
        <f t="shared" si="94"/>
        <v>2229592</v>
      </c>
      <c r="CU36" s="127">
        <f t="shared" si="94"/>
        <v>681079</v>
      </c>
      <c r="CV36" s="127">
        <f t="shared" si="94"/>
        <v>0</v>
      </c>
      <c r="CW36" s="127">
        <f t="shared" si="94"/>
        <v>0</v>
      </c>
      <c r="CX36" s="127">
        <f t="shared" si="94"/>
        <v>57515</v>
      </c>
      <c r="CY36" s="127">
        <f t="shared" si="94"/>
        <v>50</v>
      </c>
      <c r="CZ36" s="127">
        <f t="shared" si="94"/>
        <v>0</v>
      </c>
      <c r="DA36" s="127">
        <f t="shared" si="94"/>
        <v>0</v>
      </c>
      <c r="DB36" s="127">
        <f t="shared" si="94"/>
        <v>0</v>
      </c>
      <c r="DC36" s="127">
        <f t="shared" si="94"/>
        <v>0</v>
      </c>
      <c r="DD36" s="127">
        <f t="shared" si="94"/>
        <v>0</v>
      </c>
      <c r="DE36" s="127">
        <f t="shared" si="94"/>
        <v>0</v>
      </c>
      <c r="DF36" s="127">
        <f t="shared" si="94"/>
        <v>0</v>
      </c>
      <c r="DG36" s="127">
        <f t="shared" si="94"/>
        <v>0</v>
      </c>
      <c r="DH36" s="127">
        <f t="shared" si="94"/>
        <v>1655786</v>
      </c>
      <c r="DI36" s="127">
        <f t="shared" si="94"/>
        <v>2873</v>
      </c>
      <c r="DJ36" s="127">
        <f t="shared" si="94"/>
        <v>211000</v>
      </c>
      <c r="DK36" s="127">
        <f t="shared" si="94"/>
        <v>0</v>
      </c>
      <c r="DL36" s="127">
        <f t="shared" si="94"/>
        <v>0</v>
      </c>
      <c r="DM36" s="127">
        <f t="shared" si="94"/>
        <v>0</v>
      </c>
      <c r="DN36" s="127">
        <f t="shared" si="94"/>
        <v>58085</v>
      </c>
      <c r="DO36" s="127">
        <f t="shared" si="94"/>
        <v>8353</v>
      </c>
      <c r="DP36" s="127">
        <f t="shared" si="94"/>
        <v>0</v>
      </c>
      <c r="DQ36" s="127">
        <f t="shared" si="94"/>
        <v>0</v>
      </c>
      <c r="DR36" s="127">
        <f t="shared" si="94"/>
        <v>0</v>
      </c>
      <c r="DS36" s="127">
        <f t="shared" si="94"/>
        <v>0</v>
      </c>
      <c r="DT36" s="127">
        <f t="shared" si="94"/>
        <v>0</v>
      </c>
      <c r="DU36" s="127">
        <f t="shared" si="94"/>
        <v>1357822</v>
      </c>
      <c r="DV36" s="127">
        <f t="shared" si="94"/>
        <v>0</v>
      </c>
      <c r="DW36" s="127">
        <f t="shared" si="94"/>
        <v>0</v>
      </c>
      <c r="DX36" s="127">
        <f t="shared" si="94"/>
        <v>0</v>
      </c>
      <c r="DY36" s="127">
        <f t="shared" si="94"/>
        <v>0</v>
      </c>
      <c r="DZ36" s="127">
        <f t="shared" si="94"/>
        <v>0</v>
      </c>
      <c r="EA36" s="127">
        <f t="shared" ref="EA36:GC36" si="95">EA129</f>
        <v>0</v>
      </c>
      <c r="EB36" s="127">
        <f t="shared" si="95"/>
        <v>50131</v>
      </c>
      <c r="EC36" s="127">
        <f t="shared" si="95"/>
        <v>0</v>
      </c>
      <c r="ED36" s="127">
        <f t="shared" si="95"/>
        <v>0</v>
      </c>
      <c r="EE36" s="127">
        <f t="shared" si="95"/>
        <v>0</v>
      </c>
      <c r="EF36" s="127">
        <f t="shared" si="95"/>
        <v>0</v>
      </c>
      <c r="EG36" s="127">
        <f t="shared" si="95"/>
        <v>0</v>
      </c>
      <c r="EH36" s="127">
        <f t="shared" si="95"/>
        <v>0</v>
      </c>
      <c r="EI36" s="127">
        <f t="shared" si="95"/>
        <v>0</v>
      </c>
      <c r="EJ36" s="127">
        <f t="shared" si="95"/>
        <v>0</v>
      </c>
      <c r="EK36" s="127">
        <f t="shared" si="95"/>
        <v>0</v>
      </c>
      <c r="EL36" s="127">
        <f t="shared" si="95"/>
        <v>0</v>
      </c>
      <c r="EM36" s="127">
        <f t="shared" si="95"/>
        <v>0</v>
      </c>
      <c r="EN36" s="127">
        <f t="shared" si="95"/>
        <v>0</v>
      </c>
      <c r="EO36" s="127">
        <f t="shared" si="95"/>
        <v>0</v>
      </c>
      <c r="EP36" s="127">
        <f t="shared" si="95"/>
        <v>0</v>
      </c>
      <c r="EQ36" s="127">
        <f t="shared" si="95"/>
        <v>0</v>
      </c>
      <c r="ER36" s="127">
        <f t="shared" si="95"/>
        <v>57486</v>
      </c>
      <c r="ES36" s="127">
        <f t="shared" si="95"/>
        <v>0</v>
      </c>
      <c r="ET36" s="127">
        <f t="shared" si="95"/>
        <v>132965</v>
      </c>
      <c r="EU36" s="127">
        <f t="shared" si="95"/>
        <v>263981</v>
      </c>
      <c r="EV36" s="127">
        <f t="shared" si="95"/>
        <v>11868</v>
      </c>
      <c r="EW36" s="127">
        <f t="shared" si="95"/>
        <v>0</v>
      </c>
      <c r="EX36" s="127">
        <f t="shared" si="95"/>
        <v>0</v>
      </c>
      <c r="EY36" s="127">
        <f t="shared" si="95"/>
        <v>10000</v>
      </c>
      <c r="EZ36" s="127">
        <f t="shared" si="95"/>
        <v>0</v>
      </c>
      <c r="FA36" s="127">
        <f t="shared" si="95"/>
        <v>0</v>
      </c>
      <c r="FB36" s="127">
        <f t="shared" si="95"/>
        <v>355</v>
      </c>
      <c r="FC36" s="127">
        <f t="shared" si="95"/>
        <v>1643522</v>
      </c>
      <c r="FD36" s="127">
        <f t="shared" si="95"/>
        <v>0</v>
      </c>
      <c r="FE36" s="127">
        <f t="shared" si="95"/>
        <v>0</v>
      </c>
      <c r="FF36" s="127">
        <f t="shared" si="95"/>
        <v>0</v>
      </c>
      <c r="FG36" s="127">
        <f t="shared" si="95"/>
        <v>318238</v>
      </c>
      <c r="FH36" s="127">
        <f t="shared" si="95"/>
        <v>0</v>
      </c>
      <c r="FI36" s="127">
        <f t="shared" si="95"/>
        <v>0</v>
      </c>
      <c r="FJ36" s="127">
        <f t="shared" si="95"/>
        <v>0</v>
      </c>
      <c r="FK36" s="127">
        <f t="shared" si="95"/>
        <v>0</v>
      </c>
      <c r="FL36" s="127">
        <f t="shared" si="95"/>
        <v>0</v>
      </c>
      <c r="FM36" s="127">
        <f t="shared" si="95"/>
        <v>296087</v>
      </c>
      <c r="FN36" s="127">
        <f t="shared" si="95"/>
        <v>298355</v>
      </c>
      <c r="FO36" s="127">
        <f t="shared" si="95"/>
        <v>0</v>
      </c>
      <c r="FP36" s="127">
        <f t="shared" si="95"/>
        <v>0</v>
      </c>
      <c r="FQ36" s="127">
        <f t="shared" si="95"/>
        <v>239748</v>
      </c>
      <c r="FR36" s="127">
        <f t="shared" si="95"/>
        <v>350972</v>
      </c>
      <c r="FS36" s="127">
        <f t="shared" si="95"/>
        <v>3350</v>
      </c>
      <c r="FT36" s="127">
        <f t="shared" si="95"/>
        <v>0</v>
      </c>
      <c r="FU36" s="127">
        <f t="shared" si="95"/>
        <v>143247</v>
      </c>
      <c r="FV36" s="127">
        <f t="shared" si="95"/>
        <v>14191</v>
      </c>
      <c r="FW36" s="127">
        <f t="shared" si="95"/>
        <v>0</v>
      </c>
      <c r="FX36" s="127">
        <f t="shared" si="95"/>
        <v>0</v>
      </c>
      <c r="FY36" s="127">
        <f t="shared" si="95"/>
        <v>1553000</v>
      </c>
      <c r="FZ36" s="127">
        <f t="shared" si="95"/>
        <v>614376</v>
      </c>
      <c r="GA36" s="128">
        <f t="shared" si="95"/>
        <v>12264027</v>
      </c>
      <c r="GB36" s="127">
        <f t="shared" si="95"/>
        <v>13049</v>
      </c>
      <c r="GC36" s="211">
        <f t="shared" si="95"/>
        <v>12277076</v>
      </c>
    </row>
    <row r="37" spans="2:185" outlineLevel="1">
      <c r="B37" s="73" t="s">
        <v>135</v>
      </c>
      <c r="C37" s="124" t="str">
        <f t="shared" ref="C37:BN37" si="96">C130</f>
        <v>380365600000</v>
      </c>
      <c r="D37" s="124" t="str">
        <f t="shared" si="96"/>
        <v>Town of Petersburgh</v>
      </c>
      <c r="E37" s="124" t="str">
        <f t="shared" si="96"/>
        <v>Rensselaer</v>
      </c>
      <c r="F37" s="124" t="str">
        <f t="shared" si="96"/>
        <v>12/31</v>
      </c>
      <c r="G37" s="125">
        <f t="shared" si="96"/>
        <v>1525</v>
      </c>
      <c r="H37" s="126">
        <f t="shared" si="96"/>
        <v>0</v>
      </c>
      <c r="I37" s="126">
        <f t="shared" si="96"/>
        <v>41.6</v>
      </c>
      <c r="J37" s="127">
        <f t="shared" si="96"/>
        <v>121889374</v>
      </c>
      <c r="K37" s="127">
        <f t="shared" si="96"/>
        <v>242400</v>
      </c>
      <c r="L37" s="127">
        <f t="shared" si="96"/>
        <v>498718</v>
      </c>
      <c r="M37" s="127">
        <f t="shared" si="96"/>
        <v>0</v>
      </c>
      <c r="N37" s="127">
        <f t="shared" si="96"/>
        <v>0</v>
      </c>
      <c r="O37" s="127">
        <f t="shared" si="96"/>
        <v>0</v>
      </c>
      <c r="P37" s="127">
        <f t="shared" si="96"/>
        <v>0</v>
      </c>
      <c r="Q37" s="127">
        <f t="shared" si="96"/>
        <v>2920</v>
      </c>
      <c r="R37" s="127">
        <f t="shared" si="96"/>
        <v>0</v>
      </c>
      <c r="S37" s="127">
        <f t="shared" si="96"/>
        <v>0</v>
      </c>
      <c r="T37" s="127">
        <f t="shared" si="96"/>
        <v>0</v>
      </c>
      <c r="U37" s="127">
        <f t="shared" si="96"/>
        <v>118643</v>
      </c>
      <c r="V37" s="127">
        <f t="shared" si="96"/>
        <v>0</v>
      </c>
      <c r="W37" s="127">
        <f t="shared" si="96"/>
        <v>0</v>
      </c>
      <c r="X37" s="127">
        <f t="shared" si="96"/>
        <v>0</v>
      </c>
      <c r="Y37" s="127">
        <f t="shared" si="96"/>
        <v>0</v>
      </c>
      <c r="Z37" s="127">
        <f t="shared" si="96"/>
        <v>0</v>
      </c>
      <c r="AA37" s="127">
        <f t="shared" si="96"/>
        <v>0</v>
      </c>
      <c r="AB37" s="127">
        <f t="shared" si="96"/>
        <v>2035</v>
      </c>
      <c r="AC37" s="127">
        <f t="shared" si="96"/>
        <v>0</v>
      </c>
      <c r="AD37" s="127">
        <f t="shared" si="96"/>
        <v>0</v>
      </c>
      <c r="AE37" s="127">
        <f t="shared" si="96"/>
        <v>0</v>
      </c>
      <c r="AF37" s="127">
        <f t="shared" si="96"/>
        <v>0</v>
      </c>
      <c r="AG37" s="127">
        <f t="shared" si="96"/>
        <v>0</v>
      </c>
      <c r="AH37" s="127">
        <f t="shared" si="96"/>
        <v>0</v>
      </c>
      <c r="AI37" s="127">
        <f t="shared" si="96"/>
        <v>0</v>
      </c>
      <c r="AJ37" s="127">
        <f t="shared" si="96"/>
        <v>63</v>
      </c>
      <c r="AK37" s="127">
        <f t="shared" si="96"/>
        <v>3243</v>
      </c>
      <c r="AL37" s="127">
        <f t="shared" si="96"/>
        <v>28296</v>
      </c>
      <c r="AM37" s="127">
        <f t="shared" si="96"/>
        <v>36450</v>
      </c>
      <c r="AN37" s="127">
        <f t="shared" si="96"/>
        <v>0</v>
      </c>
      <c r="AO37" s="127">
        <f t="shared" si="96"/>
        <v>0</v>
      </c>
      <c r="AP37" s="127">
        <f t="shared" si="96"/>
        <v>0</v>
      </c>
      <c r="AQ37" s="127">
        <f t="shared" si="96"/>
        <v>0</v>
      </c>
      <c r="AR37" s="127">
        <f t="shared" si="96"/>
        <v>0</v>
      </c>
      <c r="AS37" s="127">
        <f t="shared" si="96"/>
        <v>3218</v>
      </c>
      <c r="AT37" s="127">
        <f t="shared" si="96"/>
        <v>0</v>
      </c>
      <c r="AU37" s="127">
        <f t="shared" si="96"/>
        <v>0</v>
      </c>
      <c r="AV37" s="127">
        <f t="shared" si="96"/>
        <v>0</v>
      </c>
      <c r="AW37" s="127">
        <f t="shared" si="96"/>
        <v>0</v>
      </c>
      <c r="AX37" s="127">
        <f t="shared" si="96"/>
        <v>0</v>
      </c>
      <c r="AY37" s="127">
        <f t="shared" si="96"/>
        <v>0</v>
      </c>
      <c r="AZ37" s="127">
        <f t="shared" si="96"/>
        <v>0</v>
      </c>
      <c r="BA37" s="127">
        <f t="shared" si="96"/>
        <v>931</v>
      </c>
      <c r="BB37" s="127">
        <f t="shared" si="96"/>
        <v>695</v>
      </c>
      <c r="BC37" s="127">
        <f t="shared" si="96"/>
        <v>2000</v>
      </c>
      <c r="BD37" s="127">
        <f t="shared" si="96"/>
        <v>8197</v>
      </c>
      <c r="BE37" s="127">
        <f t="shared" si="96"/>
        <v>0</v>
      </c>
      <c r="BF37" s="127">
        <f t="shared" si="96"/>
        <v>1058</v>
      </c>
      <c r="BG37" s="127">
        <f t="shared" si="96"/>
        <v>774</v>
      </c>
      <c r="BH37" s="127">
        <f t="shared" si="96"/>
        <v>0</v>
      </c>
      <c r="BI37" s="127">
        <f t="shared" si="96"/>
        <v>0</v>
      </c>
      <c r="BJ37" s="127">
        <f t="shared" si="96"/>
        <v>0</v>
      </c>
      <c r="BK37" s="127">
        <f t="shared" si="96"/>
        <v>0</v>
      </c>
      <c r="BL37" s="128">
        <f t="shared" si="96"/>
        <v>707241</v>
      </c>
      <c r="BM37" s="127">
        <f t="shared" si="96"/>
        <v>7794</v>
      </c>
      <c r="BN37" s="127">
        <f t="shared" si="96"/>
        <v>19910</v>
      </c>
      <c r="BO37" s="127">
        <f t="shared" ref="BO37:DZ37" si="97">BO130</f>
        <v>0</v>
      </c>
      <c r="BP37" s="127">
        <f t="shared" si="97"/>
        <v>0</v>
      </c>
      <c r="BQ37" s="127">
        <f t="shared" si="97"/>
        <v>0</v>
      </c>
      <c r="BR37" s="127">
        <f t="shared" si="97"/>
        <v>0</v>
      </c>
      <c r="BS37" s="127">
        <f t="shared" si="97"/>
        <v>126787</v>
      </c>
      <c r="BT37" s="127">
        <f t="shared" si="97"/>
        <v>0</v>
      </c>
      <c r="BU37" s="127">
        <f t="shared" si="97"/>
        <v>0</v>
      </c>
      <c r="BV37" s="127">
        <f t="shared" si="97"/>
        <v>1486</v>
      </c>
      <c r="BW37" s="127">
        <f t="shared" si="97"/>
        <v>0</v>
      </c>
      <c r="BX37" s="127">
        <f t="shared" si="97"/>
        <v>0</v>
      </c>
      <c r="BY37" s="127">
        <f t="shared" si="97"/>
        <v>0</v>
      </c>
      <c r="BZ37" s="127">
        <f t="shared" si="97"/>
        <v>172</v>
      </c>
      <c r="CA37" s="127">
        <f t="shared" si="97"/>
        <v>0</v>
      </c>
      <c r="CB37" s="127">
        <f t="shared" si="97"/>
        <v>0</v>
      </c>
      <c r="CC37" s="127">
        <f t="shared" si="97"/>
        <v>0</v>
      </c>
      <c r="CD37" s="127">
        <f t="shared" si="97"/>
        <v>0</v>
      </c>
      <c r="CE37" s="127">
        <f t="shared" si="97"/>
        <v>0</v>
      </c>
      <c r="CF37" s="127">
        <f t="shared" si="97"/>
        <v>0</v>
      </c>
      <c r="CG37" s="127">
        <f t="shared" si="97"/>
        <v>339</v>
      </c>
      <c r="CH37" s="127">
        <f t="shared" si="97"/>
        <v>0</v>
      </c>
      <c r="CI37" s="127">
        <f t="shared" si="97"/>
        <v>0</v>
      </c>
      <c r="CJ37" s="127">
        <f t="shared" si="97"/>
        <v>0</v>
      </c>
      <c r="CK37" s="127">
        <f t="shared" si="97"/>
        <v>0</v>
      </c>
      <c r="CL37" s="127">
        <f t="shared" si="97"/>
        <v>0</v>
      </c>
      <c r="CM37" s="128">
        <f t="shared" si="97"/>
        <v>863729</v>
      </c>
      <c r="CN37" s="127">
        <f t="shared" si="97"/>
        <v>0</v>
      </c>
      <c r="CO37" s="127">
        <f t="shared" si="97"/>
        <v>0</v>
      </c>
      <c r="CP37" s="127">
        <f t="shared" si="97"/>
        <v>0</v>
      </c>
      <c r="CQ37" s="127">
        <f t="shared" si="97"/>
        <v>10109</v>
      </c>
      <c r="CR37" s="127">
        <f t="shared" si="97"/>
        <v>0</v>
      </c>
      <c r="CS37" s="128">
        <f t="shared" si="97"/>
        <v>873838</v>
      </c>
      <c r="CT37" s="127">
        <f t="shared" si="97"/>
        <v>70970</v>
      </c>
      <c r="CU37" s="127">
        <f t="shared" si="97"/>
        <v>91008</v>
      </c>
      <c r="CV37" s="127">
        <f t="shared" si="97"/>
        <v>0</v>
      </c>
      <c r="CW37" s="127">
        <f t="shared" si="97"/>
        <v>0</v>
      </c>
      <c r="CX37" s="127">
        <f t="shared" si="97"/>
        <v>569</v>
      </c>
      <c r="CY37" s="127">
        <f t="shared" si="97"/>
        <v>0</v>
      </c>
      <c r="CZ37" s="127">
        <f t="shared" si="97"/>
        <v>0</v>
      </c>
      <c r="DA37" s="127">
        <f t="shared" si="97"/>
        <v>0</v>
      </c>
      <c r="DB37" s="127">
        <f t="shared" si="97"/>
        <v>0</v>
      </c>
      <c r="DC37" s="127">
        <f t="shared" si="97"/>
        <v>0</v>
      </c>
      <c r="DD37" s="127">
        <f t="shared" si="97"/>
        <v>0</v>
      </c>
      <c r="DE37" s="127">
        <f t="shared" si="97"/>
        <v>0</v>
      </c>
      <c r="DF37" s="127">
        <f t="shared" si="97"/>
        <v>0</v>
      </c>
      <c r="DG37" s="127">
        <f t="shared" si="97"/>
        <v>0</v>
      </c>
      <c r="DH37" s="127">
        <f t="shared" si="97"/>
        <v>0</v>
      </c>
      <c r="DI37" s="127">
        <f t="shared" si="97"/>
        <v>0</v>
      </c>
      <c r="DJ37" s="127">
        <f t="shared" si="97"/>
        <v>0</v>
      </c>
      <c r="DK37" s="127">
        <f t="shared" si="97"/>
        <v>0</v>
      </c>
      <c r="DL37" s="127">
        <f t="shared" si="97"/>
        <v>0</v>
      </c>
      <c r="DM37" s="127">
        <f t="shared" si="97"/>
        <v>0</v>
      </c>
      <c r="DN37" s="127">
        <f t="shared" si="97"/>
        <v>12091</v>
      </c>
      <c r="DO37" s="127">
        <f t="shared" si="97"/>
        <v>500</v>
      </c>
      <c r="DP37" s="127">
        <f t="shared" si="97"/>
        <v>0</v>
      </c>
      <c r="DQ37" s="127">
        <f t="shared" si="97"/>
        <v>0</v>
      </c>
      <c r="DR37" s="127">
        <f t="shared" si="97"/>
        <v>0</v>
      </c>
      <c r="DS37" s="127">
        <f t="shared" si="97"/>
        <v>0</v>
      </c>
      <c r="DT37" s="127">
        <f t="shared" si="97"/>
        <v>10000</v>
      </c>
      <c r="DU37" s="127">
        <f t="shared" si="97"/>
        <v>289645</v>
      </c>
      <c r="DV37" s="127">
        <f t="shared" si="97"/>
        <v>0</v>
      </c>
      <c r="DW37" s="127">
        <f t="shared" si="97"/>
        <v>0</v>
      </c>
      <c r="DX37" s="127">
        <f t="shared" si="97"/>
        <v>0</v>
      </c>
      <c r="DY37" s="127">
        <f t="shared" si="97"/>
        <v>0</v>
      </c>
      <c r="DZ37" s="127">
        <f t="shared" si="97"/>
        <v>0</v>
      </c>
      <c r="EA37" s="127">
        <f t="shared" ref="EA37:GC37" si="98">EA130</f>
        <v>51501</v>
      </c>
      <c r="EB37" s="127">
        <f t="shared" si="98"/>
        <v>6748</v>
      </c>
      <c r="EC37" s="127">
        <f t="shared" si="98"/>
        <v>0</v>
      </c>
      <c r="ED37" s="127">
        <f t="shared" si="98"/>
        <v>0</v>
      </c>
      <c r="EE37" s="127">
        <f t="shared" si="98"/>
        <v>0</v>
      </c>
      <c r="EF37" s="127">
        <f t="shared" si="98"/>
        <v>0</v>
      </c>
      <c r="EG37" s="127">
        <f t="shared" si="98"/>
        <v>0</v>
      </c>
      <c r="EH37" s="127">
        <f t="shared" si="98"/>
        <v>0</v>
      </c>
      <c r="EI37" s="127">
        <f t="shared" si="98"/>
        <v>0</v>
      </c>
      <c r="EJ37" s="127">
        <f t="shared" si="98"/>
        <v>0</v>
      </c>
      <c r="EK37" s="127">
        <f t="shared" si="98"/>
        <v>0</v>
      </c>
      <c r="EL37" s="127">
        <f t="shared" si="98"/>
        <v>0</v>
      </c>
      <c r="EM37" s="127">
        <f t="shared" si="98"/>
        <v>0</v>
      </c>
      <c r="EN37" s="127">
        <f t="shared" si="98"/>
        <v>0</v>
      </c>
      <c r="EO37" s="127">
        <f t="shared" si="98"/>
        <v>0</v>
      </c>
      <c r="EP37" s="127">
        <f t="shared" si="98"/>
        <v>0</v>
      </c>
      <c r="EQ37" s="127">
        <f t="shared" si="98"/>
        <v>0</v>
      </c>
      <c r="ER37" s="127">
        <f t="shared" si="98"/>
        <v>1908</v>
      </c>
      <c r="ES37" s="127">
        <f t="shared" si="98"/>
        <v>0</v>
      </c>
      <c r="ET37" s="127">
        <f t="shared" si="98"/>
        <v>8542</v>
      </c>
      <c r="EU37" s="127">
        <f t="shared" si="98"/>
        <v>48949</v>
      </c>
      <c r="EV37" s="127">
        <f t="shared" si="98"/>
        <v>120</v>
      </c>
      <c r="EW37" s="127">
        <f t="shared" si="98"/>
        <v>0</v>
      </c>
      <c r="EX37" s="127">
        <f t="shared" si="98"/>
        <v>3340</v>
      </c>
      <c r="EY37" s="127">
        <f t="shared" si="98"/>
        <v>2400</v>
      </c>
      <c r="EZ37" s="127">
        <f t="shared" si="98"/>
        <v>0</v>
      </c>
      <c r="FA37" s="127">
        <f t="shared" si="98"/>
        <v>0</v>
      </c>
      <c r="FB37" s="127">
        <f t="shared" si="98"/>
        <v>0</v>
      </c>
      <c r="FC37" s="127">
        <f t="shared" si="98"/>
        <v>24707</v>
      </c>
      <c r="FD37" s="127">
        <f t="shared" si="98"/>
        <v>0</v>
      </c>
      <c r="FE37" s="127">
        <f t="shared" si="98"/>
        <v>0</v>
      </c>
      <c r="FF37" s="127">
        <f t="shared" si="98"/>
        <v>0</v>
      </c>
      <c r="FG37" s="127">
        <f t="shared" si="98"/>
        <v>0</v>
      </c>
      <c r="FH37" s="127">
        <f t="shared" si="98"/>
        <v>0</v>
      </c>
      <c r="FI37" s="127">
        <f t="shared" si="98"/>
        <v>73098</v>
      </c>
      <c r="FJ37" s="127">
        <f t="shared" si="98"/>
        <v>0</v>
      </c>
      <c r="FK37" s="127">
        <f t="shared" si="98"/>
        <v>0</v>
      </c>
      <c r="FL37" s="127">
        <f t="shared" si="98"/>
        <v>0</v>
      </c>
      <c r="FM37" s="127">
        <f t="shared" si="98"/>
        <v>21938</v>
      </c>
      <c r="FN37" s="127">
        <f t="shared" si="98"/>
        <v>0</v>
      </c>
      <c r="FO37" s="127">
        <f t="shared" si="98"/>
        <v>0</v>
      </c>
      <c r="FP37" s="127">
        <f t="shared" si="98"/>
        <v>0</v>
      </c>
      <c r="FQ37" s="127">
        <f t="shared" si="98"/>
        <v>19759</v>
      </c>
      <c r="FR37" s="127">
        <f t="shared" si="98"/>
        <v>33033</v>
      </c>
      <c r="FS37" s="127">
        <f t="shared" si="98"/>
        <v>91</v>
      </c>
      <c r="FT37" s="127">
        <f t="shared" si="98"/>
        <v>0</v>
      </c>
      <c r="FU37" s="127">
        <f t="shared" si="98"/>
        <v>10143</v>
      </c>
      <c r="FV37" s="127">
        <f t="shared" si="98"/>
        <v>0</v>
      </c>
      <c r="FW37" s="127">
        <f t="shared" si="98"/>
        <v>0</v>
      </c>
      <c r="FX37" s="127">
        <f t="shared" si="98"/>
        <v>0</v>
      </c>
      <c r="FY37" s="127">
        <f t="shared" si="98"/>
        <v>23500</v>
      </c>
      <c r="FZ37" s="127">
        <f t="shared" si="98"/>
        <v>11621</v>
      </c>
      <c r="GA37" s="128">
        <f t="shared" si="98"/>
        <v>816181</v>
      </c>
      <c r="GB37" s="127">
        <f t="shared" si="98"/>
        <v>10109</v>
      </c>
      <c r="GC37" s="211">
        <f t="shared" si="98"/>
        <v>826290</v>
      </c>
    </row>
    <row r="38" spans="2:185" outlineLevel="1">
      <c r="B38" s="73" t="s">
        <v>42</v>
      </c>
      <c r="C38" s="124" t="str">
        <f t="shared" ref="C38:BN38" si="99">C131</f>
        <v>380367000000</v>
      </c>
      <c r="D38" s="124" t="str">
        <f t="shared" si="99"/>
        <v>Town of Pittstown</v>
      </c>
      <c r="E38" s="124" t="str">
        <f t="shared" si="99"/>
        <v>Rensselaer</v>
      </c>
      <c r="F38" s="124" t="str">
        <f t="shared" si="99"/>
        <v>12/31</v>
      </c>
      <c r="G38" s="125">
        <f t="shared" si="99"/>
        <v>5735</v>
      </c>
      <c r="H38" s="126">
        <f t="shared" si="99"/>
        <v>0</v>
      </c>
      <c r="I38" s="126">
        <f t="shared" si="99"/>
        <v>61.6</v>
      </c>
      <c r="J38" s="127">
        <f t="shared" si="99"/>
        <v>380220315</v>
      </c>
      <c r="K38" s="127">
        <f t="shared" si="99"/>
        <v>16630</v>
      </c>
      <c r="L38" s="127">
        <f t="shared" si="99"/>
        <v>2028837</v>
      </c>
      <c r="M38" s="127">
        <f t="shared" si="99"/>
        <v>0</v>
      </c>
      <c r="N38" s="127">
        <f t="shared" si="99"/>
        <v>0</v>
      </c>
      <c r="O38" s="127">
        <f t="shared" si="99"/>
        <v>0</v>
      </c>
      <c r="P38" s="127">
        <f t="shared" si="99"/>
        <v>207</v>
      </c>
      <c r="Q38" s="127">
        <f t="shared" si="99"/>
        <v>7272</v>
      </c>
      <c r="R38" s="127">
        <f t="shared" si="99"/>
        <v>0</v>
      </c>
      <c r="S38" s="127">
        <f t="shared" si="99"/>
        <v>0</v>
      </c>
      <c r="T38" s="127">
        <f t="shared" si="99"/>
        <v>0</v>
      </c>
      <c r="U38" s="127">
        <f t="shared" si="99"/>
        <v>227412</v>
      </c>
      <c r="V38" s="127">
        <f t="shared" si="99"/>
        <v>0</v>
      </c>
      <c r="W38" s="127">
        <f t="shared" si="99"/>
        <v>0</v>
      </c>
      <c r="X38" s="127">
        <f t="shared" si="99"/>
        <v>0</v>
      </c>
      <c r="Y38" s="127">
        <f t="shared" si="99"/>
        <v>0</v>
      </c>
      <c r="Z38" s="127">
        <f t="shared" si="99"/>
        <v>0</v>
      </c>
      <c r="AA38" s="127">
        <f t="shared" si="99"/>
        <v>0</v>
      </c>
      <c r="AB38" s="127">
        <f t="shared" si="99"/>
        <v>47717</v>
      </c>
      <c r="AC38" s="127">
        <f t="shared" si="99"/>
        <v>0</v>
      </c>
      <c r="AD38" s="127">
        <f t="shared" si="99"/>
        <v>9663</v>
      </c>
      <c r="AE38" s="127">
        <f t="shared" si="99"/>
        <v>0</v>
      </c>
      <c r="AF38" s="127">
        <f t="shared" si="99"/>
        <v>0</v>
      </c>
      <c r="AG38" s="127">
        <f t="shared" si="99"/>
        <v>0</v>
      </c>
      <c r="AH38" s="127">
        <f t="shared" si="99"/>
        <v>0</v>
      </c>
      <c r="AI38" s="127">
        <f t="shared" si="99"/>
        <v>0</v>
      </c>
      <c r="AJ38" s="127">
        <f t="shared" si="99"/>
        <v>0</v>
      </c>
      <c r="AK38" s="127">
        <f t="shared" si="99"/>
        <v>1425</v>
      </c>
      <c r="AL38" s="127">
        <f t="shared" si="99"/>
        <v>0</v>
      </c>
      <c r="AM38" s="127">
        <f t="shared" si="99"/>
        <v>0</v>
      </c>
      <c r="AN38" s="127">
        <f t="shared" si="99"/>
        <v>0</v>
      </c>
      <c r="AO38" s="127">
        <f t="shared" si="99"/>
        <v>0</v>
      </c>
      <c r="AP38" s="127">
        <f t="shared" si="99"/>
        <v>0</v>
      </c>
      <c r="AQ38" s="127">
        <f t="shared" si="99"/>
        <v>0</v>
      </c>
      <c r="AR38" s="127">
        <f t="shared" si="99"/>
        <v>0</v>
      </c>
      <c r="AS38" s="127">
        <f t="shared" si="99"/>
        <v>0</v>
      </c>
      <c r="AT38" s="127">
        <f t="shared" si="99"/>
        <v>0</v>
      </c>
      <c r="AU38" s="127">
        <f t="shared" si="99"/>
        <v>0</v>
      </c>
      <c r="AV38" s="127">
        <f t="shared" si="99"/>
        <v>0</v>
      </c>
      <c r="AW38" s="127">
        <f t="shared" si="99"/>
        <v>0</v>
      </c>
      <c r="AX38" s="127">
        <f t="shared" si="99"/>
        <v>0</v>
      </c>
      <c r="AY38" s="127">
        <f t="shared" si="99"/>
        <v>0</v>
      </c>
      <c r="AZ38" s="127">
        <f t="shared" si="99"/>
        <v>0</v>
      </c>
      <c r="BA38" s="127">
        <f t="shared" si="99"/>
        <v>2667</v>
      </c>
      <c r="BB38" s="127">
        <f t="shared" si="99"/>
        <v>5545</v>
      </c>
      <c r="BC38" s="127">
        <f t="shared" si="99"/>
        <v>0</v>
      </c>
      <c r="BD38" s="127">
        <f t="shared" si="99"/>
        <v>48352</v>
      </c>
      <c r="BE38" s="127">
        <f t="shared" si="99"/>
        <v>0</v>
      </c>
      <c r="BF38" s="127">
        <f t="shared" si="99"/>
        <v>0</v>
      </c>
      <c r="BG38" s="127">
        <f t="shared" si="99"/>
        <v>0</v>
      </c>
      <c r="BH38" s="127">
        <f t="shared" si="99"/>
        <v>0</v>
      </c>
      <c r="BI38" s="127">
        <f t="shared" si="99"/>
        <v>0</v>
      </c>
      <c r="BJ38" s="127">
        <f t="shared" si="99"/>
        <v>0</v>
      </c>
      <c r="BK38" s="127">
        <f t="shared" si="99"/>
        <v>0</v>
      </c>
      <c r="BL38" s="128">
        <f t="shared" si="99"/>
        <v>2379097</v>
      </c>
      <c r="BM38" s="127">
        <f t="shared" si="99"/>
        <v>0</v>
      </c>
      <c r="BN38" s="127">
        <f t="shared" si="99"/>
        <v>91161</v>
      </c>
      <c r="BO38" s="127">
        <f t="shared" ref="BO38:DZ38" si="100">BO131</f>
        <v>0</v>
      </c>
      <c r="BP38" s="127">
        <f t="shared" si="100"/>
        <v>0</v>
      </c>
      <c r="BQ38" s="127">
        <f t="shared" si="100"/>
        <v>0</v>
      </c>
      <c r="BR38" s="127">
        <f t="shared" si="100"/>
        <v>0</v>
      </c>
      <c r="BS38" s="127">
        <f t="shared" si="100"/>
        <v>9625</v>
      </c>
      <c r="BT38" s="127">
        <f t="shared" si="100"/>
        <v>0</v>
      </c>
      <c r="BU38" s="127">
        <f t="shared" si="100"/>
        <v>0</v>
      </c>
      <c r="BV38" s="127">
        <f t="shared" si="100"/>
        <v>1785</v>
      </c>
      <c r="BW38" s="127">
        <f t="shared" si="100"/>
        <v>0</v>
      </c>
      <c r="BX38" s="127">
        <f t="shared" si="100"/>
        <v>0</v>
      </c>
      <c r="BY38" s="127">
        <f t="shared" si="100"/>
        <v>0</v>
      </c>
      <c r="BZ38" s="127">
        <f t="shared" si="100"/>
        <v>0</v>
      </c>
      <c r="CA38" s="127">
        <f t="shared" si="100"/>
        <v>0</v>
      </c>
      <c r="CB38" s="127">
        <f t="shared" si="100"/>
        <v>0</v>
      </c>
      <c r="CC38" s="127">
        <f t="shared" si="100"/>
        <v>0</v>
      </c>
      <c r="CD38" s="127">
        <f t="shared" si="100"/>
        <v>0</v>
      </c>
      <c r="CE38" s="127">
        <f t="shared" si="100"/>
        <v>0</v>
      </c>
      <c r="CF38" s="127">
        <f t="shared" si="100"/>
        <v>0</v>
      </c>
      <c r="CG38" s="127">
        <f t="shared" si="100"/>
        <v>0</v>
      </c>
      <c r="CH38" s="127">
        <f t="shared" si="100"/>
        <v>0</v>
      </c>
      <c r="CI38" s="127">
        <f t="shared" si="100"/>
        <v>0</v>
      </c>
      <c r="CJ38" s="127">
        <f t="shared" si="100"/>
        <v>0</v>
      </c>
      <c r="CK38" s="127">
        <f t="shared" si="100"/>
        <v>0</v>
      </c>
      <c r="CL38" s="127">
        <f t="shared" si="100"/>
        <v>0</v>
      </c>
      <c r="CM38" s="128">
        <f t="shared" si="100"/>
        <v>2481668</v>
      </c>
      <c r="CN38" s="127">
        <f t="shared" si="100"/>
        <v>0</v>
      </c>
      <c r="CO38" s="127">
        <f t="shared" si="100"/>
        <v>0</v>
      </c>
      <c r="CP38" s="127">
        <f t="shared" si="100"/>
        <v>0</v>
      </c>
      <c r="CQ38" s="127">
        <f t="shared" si="100"/>
        <v>0</v>
      </c>
      <c r="CR38" s="127">
        <f t="shared" si="100"/>
        <v>0</v>
      </c>
      <c r="CS38" s="128">
        <f t="shared" si="100"/>
        <v>2481668</v>
      </c>
      <c r="CT38" s="127">
        <f t="shared" si="100"/>
        <v>95793</v>
      </c>
      <c r="CU38" s="127">
        <f t="shared" si="100"/>
        <v>142434</v>
      </c>
      <c r="CV38" s="127">
        <f t="shared" si="100"/>
        <v>0</v>
      </c>
      <c r="CW38" s="127">
        <f t="shared" si="100"/>
        <v>0</v>
      </c>
      <c r="CX38" s="127">
        <f t="shared" si="100"/>
        <v>19852</v>
      </c>
      <c r="CY38" s="127">
        <f t="shared" si="100"/>
        <v>0</v>
      </c>
      <c r="CZ38" s="127">
        <f t="shared" si="100"/>
        <v>0</v>
      </c>
      <c r="DA38" s="127">
        <f t="shared" si="100"/>
        <v>0</v>
      </c>
      <c r="DB38" s="127">
        <f t="shared" si="100"/>
        <v>0</v>
      </c>
      <c r="DC38" s="127">
        <f t="shared" si="100"/>
        <v>0</v>
      </c>
      <c r="DD38" s="127">
        <f t="shared" si="100"/>
        <v>0</v>
      </c>
      <c r="DE38" s="127">
        <f t="shared" si="100"/>
        <v>0</v>
      </c>
      <c r="DF38" s="127">
        <f t="shared" si="100"/>
        <v>0</v>
      </c>
      <c r="DG38" s="127">
        <f t="shared" si="100"/>
        <v>0</v>
      </c>
      <c r="DH38" s="127">
        <f t="shared" si="100"/>
        <v>0</v>
      </c>
      <c r="DI38" s="127">
        <f t="shared" si="100"/>
        <v>9200</v>
      </c>
      <c r="DJ38" s="127">
        <f t="shared" si="100"/>
        <v>45000</v>
      </c>
      <c r="DK38" s="127">
        <f t="shared" si="100"/>
        <v>0</v>
      </c>
      <c r="DL38" s="127">
        <f t="shared" si="100"/>
        <v>0</v>
      </c>
      <c r="DM38" s="127">
        <f t="shared" si="100"/>
        <v>0</v>
      </c>
      <c r="DN38" s="127">
        <f t="shared" si="100"/>
        <v>41427</v>
      </c>
      <c r="DO38" s="127">
        <f t="shared" si="100"/>
        <v>880</v>
      </c>
      <c r="DP38" s="127">
        <f t="shared" si="100"/>
        <v>0</v>
      </c>
      <c r="DQ38" s="127">
        <f t="shared" si="100"/>
        <v>0</v>
      </c>
      <c r="DR38" s="127">
        <f t="shared" si="100"/>
        <v>0</v>
      </c>
      <c r="DS38" s="127">
        <f t="shared" si="100"/>
        <v>0</v>
      </c>
      <c r="DT38" s="127">
        <f t="shared" si="100"/>
        <v>0</v>
      </c>
      <c r="DU38" s="127">
        <f t="shared" si="100"/>
        <v>976243</v>
      </c>
      <c r="DV38" s="127">
        <f t="shared" si="100"/>
        <v>0</v>
      </c>
      <c r="DW38" s="127">
        <f t="shared" si="100"/>
        <v>0</v>
      </c>
      <c r="DX38" s="127">
        <f t="shared" si="100"/>
        <v>0</v>
      </c>
      <c r="DY38" s="127">
        <f t="shared" si="100"/>
        <v>0</v>
      </c>
      <c r="DZ38" s="127">
        <f t="shared" si="100"/>
        <v>0</v>
      </c>
      <c r="EA38" s="127">
        <f t="shared" ref="EA38:GC38" si="101">EA131</f>
        <v>359218</v>
      </c>
      <c r="EB38" s="127">
        <f t="shared" si="101"/>
        <v>10556</v>
      </c>
      <c r="EC38" s="127">
        <f t="shared" si="101"/>
        <v>0</v>
      </c>
      <c r="ED38" s="127">
        <f t="shared" si="101"/>
        <v>0</v>
      </c>
      <c r="EE38" s="127">
        <f t="shared" si="101"/>
        <v>0</v>
      </c>
      <c r="EF38" s="127">
        <f t="shared" si="101"/>
        <v>0</v>
      </c>
      <c r="EG38" s="127">
        <f t="shared" si="101"/>
        <v>0</v>
      </c>
      <c r="EH38" s="127">
        <f t="shared" si="101"/>
        <v>0</v>
      </c>
      <c r="EI38" s="127">
        <f t="shared" si="101"/>
        <v>0</v>
      </c>
      <c r="EJ38" s="127">
        <f t="shared" si="101"/>
        <v>0</v>
      </c>
      <c r="EK38" s="127">
        <f t="shared" si="101"/>
        <v>0</v>
      </c>
      <c r="EL38" s="127">
        <f t="shared" si="101"/>
        <v>0</v>
      </c>
      <c r="EM38" s="127">
        <f t="shared" si="101"/>
        <v>0</v>
      </c>
      <c r="EN38" s="127">
        <f t="shared" si="101"/>
        <v>0</v>
      </c>
      <c r="EO38" s="127">
        <f t="shared" si="101"/>
        <v>0</v>
      </c>
      <c r="EP38" s="127">
        <f t="shared" si="101"/>
        <v>0</v>
      </c>
      <c r="EQ38" s="127">
        <f t="shared" si="101"/>
        <v>507</v>
      </c>
      <c r="ER38" s="127">
        <f t="shared" si="101"/>
        <v>0</v>
      </c>
      <c r="ES38" s="127">
        <f t="shared" si="101"/>
        <v>0</v>
      </c>
      <c r="ET38" s="127">
        <f t="shared" si="101"/>
        <v>2325</v>
      </c>
      <c r="EU38" s="127">
        <f t="shared" si="101"/>
        <v>10000</v>
      </c>
      <c r="EV38" s="127">
        <f t="shared" si="101"/>
        <v>1455</v>
      </c>
      <c r="EW38" s="127">
        <f t="shared" si="101"/>
        <v>0</v>
      </c>
      <c r="EX38" s="127">
        <f t="shared" si="101"/>
        <v>1751</v>
      </c>
      <c r="EY38" s="127">
        <f t="shared" si="101"/>
        <v>1000</v>
      </c>
      <c r="EZ38" s="127">
        <f t="shared" si="101"/>
        <v>0</v>
      </c>
      <c r="FA38" s="127">
        <f t="shared" si="101"/>
        <v>0</v>
      </c>
      <c r="FB38" s="127">
        <f t="shared" si="101"/>
        <v>0</v>
      </c>
      <c r="FC38" s="127">
        <f t="shared" si="101"/>
        <v>0</v>
      </c>
      <c r="FD38" s="127">
        <f t="shared" si="101"/>
        <v>0</v>
      </c>
      <c r="FE38" s="127">
        <f t="shared" si="101"/>
        <v>0</v>
      </c>
      <c r="FF38" s="127">
        <f t="shared" si="101"/>
        <v>0</v>
      </c>
      <c r="FG38" s="127">
        <f t="shared" si="101"/>
        <v>0</v>
      </c>
      <c r="FH38" s="127">
        <f t="shared" si="101"/>
        <v>0</v>
      </c>
      <c r="FI38" s="127">
        <f t="shared" si="101"/>
        <v>469238</v>
      </c>
      <c r="FJ38" s="127">
        <f t="shared" si="101"/>
        <v>0</v>
      </c>
      <c r="FK38" s="127">
        <f t="shared" si="101"/>
        <v>0</v>
      </c>
      <c r="FL38" s="127">
        <f t="shared" si="101"/>
        <v>0</v>
      </c>
      <c r="FM38" s="127">
        <f t="shared" si="101"/>
        <v>57469</v>
      </c>
      <c r="FN38" s="127">
        <f t="shared" si="101"/>
        <v>0</v>
      </c>
      <c r="FO38" s="127">
        <f t="shared" si="101"/>
        <v>0</v>
      </c>
      <c r="FP38" s="127">
        <f t="shared" si="101"/>
        <v>0</v>
      </c>
      <c r="FQ38" s="127">
        <f t="shared" si="101"/>
        <v>41946</v>
      </c>
      <c r="FR38" s="127">
        <f t="shared" si="101"/>
        <v>151591</v>
      </c>
      <c r="FS38" s="127">
        <f t="shared" si="101"/>
        <v>484</v>
      </c>
      <c r="FT38" s="127">
        <f t="shared" si="101"/>
        <v>0</v>
      </c>
      <c r="FU38" s="127">
        <f t="shared" si="101"/>
        <v>21793</v>
      </c>
      <c r="FV38" s="127">
        <f t="shared" si="101"/>
        <v>0</v>
      </c>
      <c r="FW38" s="127">
        <f t="shared" si="101"/>
        <v>0</v>
      </c>
      <c r="FX38" s="127">
        <f t="shared" si="101"/>
        <v>0</v>
      </c>
      <c r="FY38" s="127">
        <f t="shared" si="101"/>
        <v>23915</v>
      </c>
      <c r="FZ38" s="127">
        <f t="shared" si="101"/>
        <v>2389</v>
      </c>
      <c r="GA38" s="128">
        <f t="shared" si="101"/>
        <v>2486463</v>
      </c>
      <c r="GB38" s="127">
        <f t="shared" si="101"/>
        <v>0</v>
      </c>
      <c r="GC38" s="211">
        <f t="shared" si="101"/>
        <v>2486463</v>
      </c>
    </row>
    <row r="39" spans="2:185" outlineLevel="1">
      <c r="B39" s="73" t="s">
        <v>43</v>
      </c>
      <c r="C39" s="124" t="str">
        <f t="shared" ref="C39:BN39" si="102">C132</f>
        <v>380367600000</v>
      </c>
      <c r="D39" s="124" t="str">
        <f t="shared" si="102"/>
        <v>Town of Poestenkill</v>
      </c>
      <c r="E39" s="124" t="str">
        <f t="shared" si="102"/>
        <v>Rensselaer</v>
      </c>
      <c r="F39" s="124" t="str">
        <f t="shared" si="102"/>
        <v>12/31</v>
      </c>
      <c r="G39" s="125">
        <f t="shared" si="102"/>
        <v>4530</v>
      </c>
      <c r="H39" s="126">
        <f t="shared" si="102"/>
        <v>0</v>
      </c>
      <c r="I39" s="126">
        <f t="shared" si="102"/>
        <v>32.4</v>
      </c>
      <c r="J39" s="127">
        <f t="shared" si="102"/>
        <v>342159337</v>
      </c>
      <c r="K39" s="127">
        <f t="shared" si="102"/>
        <v>9629493</v>
      </c>
      <c r="L39" s="127">
        <f t="shared" si="102"/>
        <v>1114953</v>
      </c>
      <c r="M39" s="127">
        <f t="shared" si="102"/>
        <v>0</v>
      </c>
      <c r="N39" s="127">
        <f t="shared" si="102"/>
        <v>0</v>
      </c>
      <c r="O39" s="127">
        <f t="shared" si="102"/>
        <v>0</v>
      </c>
      <c r="P39" s="127">
        <f t="shared" si="102"/>
        <v>0</v>
      </c>
      <c r="Q39" s="127">
        <f t="shared" si="102"/>
        <v>5359</v>
      </c>
      <c r="R39" s="127">
        <f t="shared" si="102"/>
        <v>0</v>
      </c>
      <c r="S39" s="127">
        <f t="shared" si="102"/>
        <v>0</v>
      </c>
      <c r="T39" s="127">
        <f t="shared" si="102"/>
        <v>0</v>
      </c>
      <c r="U39" s="127">
        <f t="shared" si="102"/>
        <v>320892</v>
      </c>
      <c r="V39" s="127">
        <f t="shared" si="102"/>
        <v>0</v>
      </c>
      <c r="W39" s="127">
        <f t="shared" si="102"/>
        <v>0</v>
      </c>
      <c r="X39" s="127">
        <f t="shared" si="102"/>
        <v>7113</v>
      </c>
      <c r="Y39" s="127">
        <f t="shared" si="102"/>
        <v>0</v>
      </c>
      <c r="Z39" s="127">
        <f t="shared" si="102"/>
        <v>0</v>
      </c>
      <c r="AA39" s="127">
        <f t="shared" si="102"/>
        <v>0</v>
      </c>
      <c r="AB39" s="127">
        <f t="shared" si="102"/>
        <v>3453</v>
      </c>
      <c r="AC39" s="127">
        <f t="shared" si="102"/>
        <v>0</v>
      </c>
      <c r="AD39" s="127">
        <f t="shared" si="102"/>
        <v>0</v>
      </c>
      <c r="AE39" s="127">
        <f t="shared" si="102"/>
        <v>0</v>
      </c>
      <c r="AF39" s="127">
        <f t="shared" si="102"/>
        <v>0</v>
      </c>
      <c r="AG39" s="127">
        <f t="shared" si="102"/>
        <v>0</v>
      </c>
      <c r="AH39" s="127">
        <f t="shared" si="102"/>
        <v>0</v>
      </c>
      <c r="AI39" s="127">
        <f t="shared" si="102"/>
        <v>0</v>
      </c>
      <c r="AJ39" s="127">
        <f t="shared" si="102"/>
        <v>0</v>
      </c>
      <c r="AK39" s="127">
        <f t="shared" si="102"/>
        <v>14493</v>
      </c>
      <c r="AL39" s="127">
        <f t="shared" si="102"/>
        <v>0</v>
      </c>
      <c r="AM39" s="127">
        <f t="shared" si="102"/>
        <v>0</v>
      </c>
      <c r="AN39" s="127">
        <f t="shared" si="102"/>
        <v>0</v>
      </c>
      <c r="AO39" s="127">
        <f t="shared" si="102"/>
        <v>0</v>
      </c>
      <c r="AP39" s="127">
        <f t="shared" si="102"/>
        <v>0</v>
      </c>
      <c r="AQ39" s="127">
        <f t="shared" si="102"/>
        <v>449</v>
      </c>
      <c r="AR39" s="127">
        <f t="shared" si="102"/>
        <v>0</v>
      </c>
      <c r="AS39" s="127">
        <f t="shared" si="102"/>
        <v>10112</v>
      </c>
      <c r="AT39" s="127">
        <f t="shared" si="102"/>
        <v>0</v>
      </c>
      <c r="AU39" s="127">
        <f t="shared" si="102"/>
        <v>0</v>
      </c>
      <c r="AV39" s="127">
        <f t="shared" si="102"/>
        <v>0</v>
      </c>
      <c r="AW39" s="127">
        <f t="shared" si="102"/>
        <v>0</v>
      </c>
      <c r="AX39" s="127">
        <f t="shared" si="102"/>
        <v>0</v>
      </c>
      <c r="AY39" s="127">
        <f t="shared" si="102"/>
        <v>0</v>
      </c>
      <c r="AZ39" s="127">
        <f t="shared" si="102"/>
        <v>0</v>
      </c>
      <c r="BA39" s="127">
        <f t="shared" si="102"/>
        <v>1264</v>
      </c>
      <c r="BB39" s="127">
        <f t="shared" si="102"/>
        <v>219</v>
      </c>
      <c r="BC39" s="127">
        <f t="shared" si="102"/>
        <v>10</v>
      </c>
      <c r="BD39" s="127">
        <f t="shared" si="102"/>
        <v>21405</v>
      </c>
      <c r="BE39" s="127">
        <f t="shared" si="102"/>
        <v>0</v>
      </c>
      <c r="BF39" s="127">
        <f t="shared" si="102"/>
        <v>0</v>
      </c>
      <c r="BG39" s="127">
        <f t="shared" si="102"/>
        <v>0</v>
      </c>
      <c r="BH39" s="127">
        <f t="shared" si="102"/>
        <v>3000</v>
      </c>
      <c r="BI39" s="127">
        <f t="shared" si="102"/>
        <v>20928</v>
      </c>
      <c r="BJ39" s="127">
        <f t="shared" si="102"/>
        <v>0</v>
      </c>
      <c r="BK39" s="127">
        <f t="shared" si="102"/>
        <v>5745</v>
      </c>
      <c r="BL39" s="128">
        <f t="shared" si="102"/>
        <v>1529395</v>
      </c>
      <c r="BM39" s="127">
        <f t="shared" si="102"/>
        <v>37940</v>
      </c>
      <c r="BN39" s="127">
        <f t="shared" si="102"/>
        <v>120668</v>
      </c>
      <c r="BO39" s="127">
        <f t="shared" ref="BO39:DZ39" si="103">BO132</f>
        <v>0</v>
      </c>
      <c r="BP39" s="127">
        <f t="shared" si="103"/>
        <v>0</v>
      </c>
      <c r="BQ39" s="127">
        <f t="shared" si="103"/>
        <v>24258</v>
      </c>
      <c r="BR39" s="127">
        <f t="shared" si="103"/>
        <v>0</v>
      </c>
      <c r="BS39" s="127">
        <f t="shared" si="103"/>
        <v>70504</v>
      </c>
      <c r="BT39" s="127">
        <f t="shared" si="103"/>
        <v>0</v>
      </c>
      <c r="BU39" s="127">
        <f t="shared" si="103"/>
        <v>0</v>
      </c>
      <c r="BV39" s="127">
        <f t="shared" si="103"/>
        <v>6338</v>
      </c>
      <c r="BW39" s="127">
        <f t="shared" si="103"/>
        <v>14605</v>
      </c>
      <c r="BX39" s="127">
        <f t="shared" si="103"/>
        <v>0</v>
      </c>
      <c r="BY39" s="127">
        <f t="shared" si="103"/>
        <v>0</v>
      </c>
      <c r="BZ39" s="127">
        <f t="shared" si="103"/>
        <v>220000</v>
      </c>
      <c r="CA39" s="127">
        <f t="shared" si="103"/>
        <v>0</v>
      </c>
      <c r="CB39" s="127">
        <f t="shared" si="103"/>
        <v>430080</v>
      </c>
      <c r="CC39" s="127">
        <f t="shared" si="103"/>
        <v>0</v>
      </c>
      <c r="CD39" s="127">
        <f t="shared" si="103"/>
        <v>0</v>
      </c>
      <c r="CE39" s="127">
        <f t="shared" si="103"/>
        <v>0</v>
      </c>
      <c r="CF39" s="127">
        <f t="shared" si="103"/>
        <v>0</v>
      </c>
      <c r="CG39" s="127">
        <f t="shared" si="103"/>
        <v>0</v>
      </c>
      <c r="CH39" s="127">
        <f t="shared" si="103"/>
        <v>0</v>
      </c>
      <c r="CI39" s="127">
        <f t="shared" si="103"/>
        <v>0</v>
      </c>
      <c r="CJ39" s="127">
        <f t="shared" si="103"/>
        <v>0</v>
      </c>
      <c r="CK39" s="127">
        <f t="shared" si="103"/>
        <v>0</v>
      </c>
      <c r="CL39" s="127">
        <f t="shared" si="103"/>
        <v>0</v>
      </c>
      <c r="CM39" s="128">
        <f t="shared" si="103"/>
        <v>2453788</v>
      </c>
      <c r="CN39" s="127">
        <f t="shared" si="103"/>
        <v>0</v>
      </c>
      <c r="CO39" s="127">
        <f t="shared" si="103"/>
        <v>0</v>
      </c>
      <c r="CP39" s="127">
        <f t="shared" si="103"/>
        <v>0</v>
      </c>
      <c r="CQ39" s="127">
        <f t="shared" si="103"/>
        <v>0</v>
      </c>
      <c r="CR39" s="127">
        <f t="shared" si="103"/>
        <v>0</v>
      </c>
      <c r="CS39" s="128">
        <f t="shared" si="103"/>
        <v>2453788</v>
      </c>
      <c r="CT39" s="127">
        <f t="shared" si="103"/>
        <v>66582</v>
      </c>
      <c r="CU39" s="127">
        <f t="shared" si="103"/>
        <v>211919</v>
      </c>
      <c r="CV39" s="127">
        <f t="shared" si="103"/>
        <v>0</v>
      </c>
      <c r="CW39" s="127">
        <f t="shared" si="103"/>
        <v>0</v>
      </c>
      <c r="CX39" s="127">
        <f t="shared" si="103"/>
        <v>25012</v>
      </c>
      <c r="CY39" s="127">
        <f t="shared" si="103"/>
        <v>0</v>
      </c>
      <c r="CZ39" s="127">
        <f t="shared" si="103"/>
        <v>0</v>
      </c>
      <c r="DA39" s="127">
        <f t="shared" si="103"/>
        <v>0</v>
      </c>
      <c r="DB39" s="127">
        <f t="shared" si="103"/>
        <v>0</v>
      </c>
      <c r="DC39" s="127">
        <f t="shared" si="103"/>
        <v>0</v>
      </c>
      <c r="DD39" s="127">
        <f t="shared" si="103"/>
        <v>0</v>
      </c>
      <c r="DE39" s="127">
        <f t="shared" si="103"/>
        <v>0</v>
      </c>
      <c r="DF39" s="127">
        <f t="shared" si="103"/>
        <v>0</v>
      </c>
      <c r="DG39" s="127">
        <f t="shared" si="103"/>
        <v>0</v>
      </c>
      <c r="DH39" s="127">
        <f t="shared" si="103"/>
        <v>302</v>
      </c>
      <c r="DI39" s="127">
        <f t="shared" si="103"/>
        <v>239590</v>
      </c>
      <c r="DJ39" s="127">
        <f t="shared" si="103"/>
        <v>0</v>
      </c>
      <c r="DK39" s="127">
        <f t="shared" si="103"/>
        <v>0</v>
      </c>
      <c r="DL39" s="127">
        <f t="shared" si="103"/>
        <v>0</v>
      </c>
      <c r="DM39" s="127">
        <f t="shared" si="103"/>
        <v>0</v>
      </c>
      <c r="DN39" s="127">
        <f t="shared" si="103"/>
        <v>24783</v>
      </c>
      <c r="DO39" s="127">
        <f t="shared" si="103"/>
        <v>1500</v>
      </c>
      <c r="DP39" s="127">
        <f t="shared" si="103"/>
        <v>0</v>
      </c>
      <c r="DQ39" s="127">
        <f t="shared" si="103"/>
        <v>0</v>
      </c>
      <c r="DR39" s="127">
        <f t="shared" si="103"/>
        <v>0</v>
      </c>
      <c r="DS39" s="127">
        <f t="shared" si="103"/>
        <v>0</v>
      </c>
      <c r="DT39" s="127">
        <f t="shared" si="103"/>
        <v>0</v>
      </c>
      <c r="DU39" s="127">
        <f t="shared" si="103"/>
        <v>618443</v>
      </c>
      <c r="DV39" s="127">
        <f t="shared" si="103"/>
        <v>0</v>
      </c>
      <c r="DW39" s="127">
        <f t="shared" si="103"/>
        <v>0</v>
      </c>
      <c r="DX39" s="127">
        <f t="shared" si="103"/>
        <v>0</v>
      </c>
      <c r="DY39" s="127">
        <f t="shared" si="103"/>
        <v>0</v>
      </c>
      <c r="DZ39" s="127">
        <f t="shared" si="103"/>
        <v>0</v>
      </c>
      <c r="EA39" s="127">
        <f t="shared" ref="EA39:GC39" si="104">EA132</f>
        <v>77447</v>
      </c>
      <c r="EB39" s="127">
        <f t="shared" si="104"/>
        <v>11024</v>
      </c>
      <c r="EC39" s="127">
        <f t="shared" si="104"/>
        <v>0</v>
      </c>
      <c r="ED39" s="127">
        <f t="shared" si="104"/>
        <v>0</v>
      </c>
      <c r="EE39" s="127">
        <f t="shared" si="104"/>
        <v>0</v>
      </c>
      <c r="EF39" s="127">
        <f t="shared" si="104"/>
        <v>0</v>
      </c>
      <c r="EG39" s="127">
        <f t="shared" si="104"/>
        <v>0</v>
      </c>
      <c r="EH39" s="127">
        <f t="shared" si="104"/>
        <v>0</v>
      </c>
      <c r="EI39" s="127">
        <f t="shared" si="104"/>
        <v>0</v>
      </c>
      <c r="EJ39" s="127">
        <f t="shared" si="104"/>
        <v>0</v>
      </c>
      <c r="EK39" s="127">
        <f t="shared" si="104"/>
        <v>0</v>
      </c>
      <c r="EL39" s="127">
        <f t="shared" si="104"/>
        <v>0</v>
      </c>
      <c r="EM39" s="127">
        <f t="shared" si="104"/>
        <v>0</v>
      </c>
      <c r="EN39" s="127">
        <f t="shared" si="104"/>
        <v>0</v>
      </c>
      <c r="EO39" s="127">
        <f t="shared" si="104"/>
        <v>0</v>
      </c>
      <c r="EP39" s="127">
        <f t="shared" si="104"/>
        <v>0</v>
      </c>
      <c r="EQ39" s="127">
        <f t="shared" si="104"/>
        <v>0</v>
      </c>
      <c r="ER39" s="127">
        <f t="shared" si="104"/>
        <v>5000</v>
      </c>
      <c r="ES39" s="127">
        <f t="shared" si="104"/>
        <v>0</v>
      </c>
      <c r="ET39" s="127">
        <f t="shared" si="104"/>
        <v>43054</v>
      </c>
      <c r="EU39" s="127">
        <f t="shared" si="104"/>
        <v>48767</v>
      </c>
      <c r="EV39" s="127">
        <f t="shared" si="104"/>
        <v>5471</v>
      </c>
      <c r="EW39" s="127">
        <f t="shared" si="104"/>
        <v>0</v>
      </c>
      <c r="EX39" s="127">
        <f t="shared" si="104"/>
        <v>3250</v>
      </c>
      <c r="EY39" s="127">
        <f t="shared" si="104"/>
        <v>0</v>
      </c>
      <c r="EZ39" s="127">
        <f t="shared" si="104"/>
        <v>0</v>
      </c>
      <c r="FA39" s="127">
        <f t="shared" si="104"/>
        <v>0</v>
      </c>
      <c r="FB39" s="127">
        <f t="shared" si="104"/>
        <v>0</v>
      </c>
      <c r="FC39" s="127">
        <f t="shared" si="104"/>
        <v>9590660</v>
      </c>
      <c r="FD39" s="127">
        <f t="shared" si="104"/>
        <v>0</v>
      </c>
      <c r="FE39" s="127">
        <f t="shared" si="104"/>
        <v>0</v>
      </c>
      <c r="FF39" s="127">
        <f t="shared" si="104"/>
        <v>0</v>
      </c>
      <c r="FG39" s="127">
        <f t="shared" si="104"/>
        <v>0</v>
      </c>
      <c r="FH39" s="127">
        <f t="shared" si="104"/>
        <v>0</v>
      </c>
      <c r="FI39" s="127">
        <f t="shared" si="104"/>
        <v>33302</v>
      </c>
      <c r="FJ39" s="127">
        <f t="shared" si="104"/>
        <v>0</v>
      </c>
      <c r="FK39" s="127">
        <f t="shared" si="104"/>
        <v>0</v>
      </c>
      <c r="FL39" s="127">
        <f t="shared" si="104"/>
        <v>0</v>
      </c>
      <c r="FM39" s="127">
        <f t="shared" si="104"/>
        <v>49733</v>
      </c>
      <c r="FN39" s="127">
        <f t="shared" si="104"/>
        <v>0</v>
      </c>
      <c r="FO39" s="127">
        <f t="shared" si="104"/>
        <v>0</v>
      </c>
      <c r="FP39" s="127">
        <f t="shared" si="104"/>
        <v>0</v>
      </c>
      <c r="FQ39" s="127">
        <f t="shared" si="104"/>
        <v>46689</v>
      </c>
      <c r="FR39" s="127">
        <f t="shared" si="104"/>
        <v>109731</v>
      </c>
      <c r="FS39" s="127">
        <f t="shared" si="104"/>
        <v>285</v>
      </c>
      <c r="FT39" s="127">
        <f t="shared" si="104"/>
        <v>0</v>
      </c>
      <c r="FU39" s="127">
        <f t="shared" si="104"/>
        <v>10323</v>
      </c>
      <c r="FV39" s="127">
        <f t="shared" si="104"/>
        <v>1550</v>
      </c>
      <c r="FW39" s="127">
        <f t="shared" si="104"/>
        <v>0</v>
      </c>
      <c r="FX39" s="127">
        <f t="shared" si="104"/>
        <v>0</v>
      </c>
      <c r="FY39" s="127">
        <f t="shared" si="104"/>
        <v>97282</v>
      </c>
      <c r="FZ39" s="127">
        <f t="shared" si="104"/>
        <v>9241</v>
      </c>
      <c r="GA39" s="128">
        <f t="shared" si="104"/>
        <v>11330940</v>
      </c>
      <c r="GB39" s="127">
        <f t="shared" si="104"/>
        <v>0</v>
      </c>
      <c r="GC39" s="211">
        <f t="shared" si="104"/>
        <v>11330940</v>
      </c>
    </row>
    <row r="40" spans="2:185" outlineLevel="1">
      <c r="B40" s="72" t="s">
        <v>44</v>
      </c>
      <c r="C40" s="124" t="str">
        <f t="shared" ref="C40:BN40" si="105">C133</f>
        <v>380247000000</v>
      </c>
      <c r="D40" s="124" t="str">
        <f t="shared" si="105"/>
        <v>City of Rensselaer</v>
      </c>
      <c r="E40" s="124" t="str">
        <f t="shared" si="105"/>
        <v>Rensselaer</v>
      </c>
      <c r="F40" s="124" t="str">
        <f t="shared" si="105"/>
        <v>07/31</v>
      </c>
      <c r="G40" s="125">
        <f t="shared" si="105"/>
        <v>9392</v>
      </c>
      <c r="H40" s="126">
        <f t="shared" si="105"/>
        <v>0</v>
      </c>
      <c r="I40" s="126">
        <f t="shared" si="105"/>
        <v>3.2</v>
      </c>
      <c r="J40" s="127">
        <f t="shared" si="105"/>
        <v>405901319</v>
      </c>
      <c r="K40" s="127">
        <f t="shared" si="105"/>
        <v>4592949</v>
      </c>
      <c r="L40" s="127">
        <f t="shared" si="105"/>
        <v>5410832</v>
      </c>
      <c r="M40" s="127">
        <f t="shared" si="105"/>
        <v>0</v>
      </c>
      <c r="N40" s="127">
        <f t="shared" si="105"/>
        <v>0</v>
      </c>
      <c r="O40" s="127">
        <f t="shared" si="105"/>
        <v>0</v>
      </c>
      <c r="P40" s="127">
        <f t="shared" si="105"/>
        <v>1244064</v>
      </c>
      <c r="Q40" s="127">
        <f t="shared" si="105"/>
        <v>80224</v>
      </c>
      <c r="R40" s="127">
        <f t="shared" si="105"/>
        <v>246251</v>
      </c>
      <c r="S40" s="127">
        <f t="shared" si="105"/>
        <v>0</v>
      </c>
      <c r="T40" s="127">
        <f t="shared" si="105"/>
        <v>0</v>
      </c>
      <c r="U40" s="127">
        <f t="shared" si="105"/>
        <v>1811810</v>
      </c>
      <c r="V40" s="127">
        <f t="shared" si="105"/>
        <v>101168</v>
      </c>
      <c r="W40" s="127">
        <f t="shared" si="105"/>
        <v>0</v>
      </c>
      <c r="X40" s="127">
        <f t="shared" si="105"/>
        <v>149262</v>
      </c>
      <c r="Y40" s="127">
        <f t="shared" si="105"/>
        <v>0</v>
      </c>
      <c r="Z40" s="127">
        <f t="shared" si="105"/>
        <v>0</v>
      </c>
      <c r="AA40" s="127">
        <f t="shared" si="105"/>
        <v>0</v>
      </c>
      <c r="AB40" s="127">
        <f t="shared" si="105"/>
        <v>37614</v>
      </c>
      <c r="AC40" s="127">
        <f t="shared" si="105"/>
        <v>0</v>
      </c>
      <c r="AD40" s="127">
        <f t="shared" si="105"/>
        <v>180</v>
      </c>
      <c r="AE40" s="127">
        <f t="shared" si="105"/>
        <v>0</v>
      </c>
      <c r="AF40" s="127">
        <f t="shared" si="105"/>
        <v>0</v>
      </c>
      <c r="AG40" s="127">
        <f t="shared" si="105"/>
        <v>0</v>
      </c>
      <c r="AH40" s="127">
        <f t="shared" si="105"/>
        <v>13236</v>
      </c>
      <c r="AI40" s="127">
        <f t="shared" si="105"/>
        <v>118287</v>
      </c>
      <c r="AJ40" s="127">
        <f t="shared" si="105"/>
        <v>7910</v>
      </c>
      <c r="AK40" s="127">
        <f t="shared" si="105"/>
        <v>20087</v>
      </c>
      <c r="AL40" s="127">
        <f t="shared" si="105"/>
        <v>1775604</v>
      </c>
      <c r="AM40" s="127">
        <f t="shared" si="105"/>
        <v>635915</v>
      </c>
      <c r="AN40" s="127">
        <f t="shared" si="105"/>
        <v>0</v>
      </c>
      <c r="AO40" s="127">
        <f t="shared" si="105"/>
        <v>0</v>
      </c>
      <c r="AP40" s="127">
        <f t="shared" si="105"/>
        <v>0</v>
      </c>
      <c r="AQ40" s="127">
        <f t="shared" si="105"/>
        <v>0</v>
      </c>
      <c r="AR40" s="127">
        <f t="shared" si="105"/>
        <v>0</v>
      </c>
      <c r="AS40" s="127">
        <f t="shared" si="105"/>
        <v>59945</v>
      </c>
      <c r="AT40" s="127">
        <f t="shared" si="105"/>
        <v>0</v>
      </c>
      <c r="AU40" s="127">
        <f t="shared" si="105"/>
        <v>0</v>
      </c>
      <c r="AV40" s="127">
        <f t="shared" si="105"/>
        <v>0</v>
      </c>
      <c r="AW40" s="127">
        <f t="shared" si="105"/>
        <v>0</v>
      </c>
      <c r="AX40" s="127">
        <f t="shared" si="105"/>
        <v>0</v>
      </c>
      <c r="AY40" s="127">
        <f t="shared" si="105"/>
        <v>12855</v>
      </c>
      <c r="AZ40" s="127">
        <f t="shared" si="105"/>
        <v>0</v>
      </c>
      <c r="BA40" s="127">
        <f t="shared" si="105"/>
        <v>63962</v>
      </c>
      <c r="BB40" s="127">
        <f t="shared" si="105"/>
        <v>17</v>
      </c>
      <c r="BC40" s="127">
        <f t="shared" si="105"/>
        <v>23555</v>
      </c>
      <c r="BD40" s="127">
        <f t="shared" si="105"/>
        <v>113843</v>
      </c>
      <c r="BE40" s="127">
        <f t="shared" si="105"/>
        <v>0</v>
      </c>
      <c r="BF40" s="127">
        <f t="shared" si="105"/>
        <v>75413</v>
      </c>
      <c r="BG40" s="127">
        <f t="shared" si="105"/>
        <v>4001</v>
      </c>
      <c r="BH40" s="127">
        <f t="shared" si="105"/>
        <v>6000</v>
      </c>
      <c r="BI40" s="127">
        <f t="shared" si="105"/>
        <v>3521</v>
      </c>
      <c r="BJ40" s="127">
        <f t="shared" si="105"/>
        <v>0</v>
      </c>
      <c r="BK40" s="127">
        <f t="shared" si="105"/>
        <v>81448</v>
      </c>
      <c r="BL40" s="128">
        <f t="shared" si="105"/>
        <v>12097002</v>
      </c>
      <c r="BM40" s="127">
        <f t="shared" si="105"/>
        <v>1202529</v>
      </c>
      <c r="BN40" s="127">
        <f t="shared" si="105"/>
        <v>150548</v>
      </c>
      <c r="BO40" s="127">
        <f t="shared" ref="BO40:DZ40" si="106">BO133</f>
        <v>80316</v>
      </c>
      <c r="BP40" s="127">
        <f t="shared" si="106"/>
        <v>969570</v>
      </c>
      <c r="BQ40" s="127">
        <f t="shared" si="106"/>
        <v>101311</v>
      </c>
      <c r="BR40" s="127">
        <f t="shared" si="106"/>
        <v>0</v>
      </c>
      <c r="BS40" s="127">
        <f t="shared" si="106"/>
        <v>407463</v>
      </c>
      <c r="BT40" s="127">
        <f t="shared" si="106"/>
        <v>0</v>
      </c>
      <c r="BU40" s="127">
        <f t="shared" si="106"/>
        <v>0</v>
      </c>
      <c r="BV40" s="127">
        <f t="shared" si="106"/>
        <v>9989</v>
      </c>
      <c r="BW40" s="127">
        <f t="shared" si="106"/>
        <v>0</v>
      </c>
      <c r="BX40" s="127">
        <f t="shared" si="106"/>
        <v>0</v>
      </c>
      <c r="BY40" s="127">
        <f t="shared" si="106"/>
        <v>0</v>
      </c>
      <c r="BZ40" s="127">
        <f t="shared" si="106"/>
        <v>203303</v>
      </c>
      <c r="CA40" s="127">
        <f t="shared" si="106"/>
        <v>0</v>
      </c>
      <c r="CB40" s="127">
        <f t="shared" si="106"/>
        <v>0</v>
      </c>
      <c r="CC40" s="127">
        <f t="shared" si="106"/>
        <v>0</v>
      </c>
      <c r="CD40" s="127">
        <f t="shared" si="106"/>
        <v>10400</v>
      </c>
      <c r="CE40" s="127">
        <f t="shared" si="106"/>
        <v>0</v>
      </c>
      <c r="CF40" s="127">
        <f t="shared" si="106"/>
        <v>916267</v>
      </c>
      <c r="CG40" s="127">
        <f t="shared" si="106"/>
        <v>0</v>
      </c>
      <c r="CH40" s="127">
        <f t="shared" si="106"/>
        <v>0</v>
      </c>
      <c r="CI40" s="127">
        <f t="shared" si="106"/>
        <v>0</v>
      </c>
      <c r="CJ40" s="127">
        <f t="shared" si="106"/>
        <v>0</v>
      </c>
      <c r="CK40" s="127">
        <f t="shared" si="106"/>
        <v>0</v>
      </c>
      <c r="CL40" s="127">
        <f t="shared" si="106"/>
        <v>0</v>
      </c>
      <c r="CM40" s="128">
        <f t="shared" si="106"/>
        <v>16148698</v>
      </c>
      <c r="CN40" s="127">
        <f t="shared" si="106"/>
        <v>3397500</v>
      </c>
      <c r="CO40" s="127">
        <f t="shared" si="106"/>
        <v>498247</v>
      </c>
      <c r="CP40" s="127">
        <f t="shared" si="106"/>
        <v>0</v>
      </c>
      <c r="CQ40" s="127">
        <f t="shared" si="106"/>
        <v>177500</v>
      </c>
      <c r="CR40" s="127">
        <f t="shared" si="106"/>
        <v>0</v>
      </c>
      <c r="CS40" s="128">
        <f t="shared" si="106"/>
        <v>20221944</v>
      </c>
      <c r="CT40" s="127">
        <f t="shared" si="106"/>
        <v>1218380</v>
      </c>
      <c r="CU40" s="127">
        <f t="shared" si="106"/>
        <v>721423</v>
      </c>
      <c r="CV40" s="127">
        <f t="shared" si="106"/>
        <v>0</v>
      </c>
      <c r="CW40" s="127">
        <f t="shared" si="106"/>
        <v>0</v>
      </c>
      <c r="CX40" s="127">
        <f t="shared" si="106"/>
        <v>234603</v>
      </c>
      <c r="CY40" s="127">
        <f t="shared" si="106"/>
        <v>21714</v>
      </c>
      <c r="CZ40" s="127">
        <f t="shared" si="106"/>
        <v>0</v>
      </c>
      <c r="DA40" s="127">
        <f t="shared" si="106"/>
        <v>0</v>
      </c>
      <c r="DB40" s="127">
        <f t="shared" si="106"/>
        <v>0</v>
      </c>
      <c r="DC40" s="127">
        <f t="shared" si="106"/>
        <v>0</v>
      </c>
      <c r="DD40" s="127">
        <f t="shared" si="106"/>
        <v>0</v>
      </c>
      <c r="DE40" s="127">
        <f t="shared" si="106"/>
        <v>0</v>
      </c>
      <c r="DF40" s="127">
        <f t="shared" si="106"/>
        <v>0</v>
      </c>
      <c r="DG40" s="127">
        <f t="shared" si="106"/>
        <v>0</v>
      </c>
      <c r="DH40" s="127">
        <f t="shared" si="106"/>
        <v>2294571</v>
      </c>
      <c r="DI40" s="127">
        <f t="shared" si="106"/>
        <v>935925</v>
      </c>
      <c r="DJ40" s="127">
        <f t="shared" si="106"/>
        <v>0</v>
      </c>
      <c r="DK40" s="127">
        <f t="shared" si="106"/>
        <v>0</v>
      </c>
      <c r="DL40" s="127">
        <f t="shared" si="106"/>
        <v>0</v>
      </c>
      <c r="DM40" s="127">
        <f t="shared" si="106"/>
        <v>0</v>
      </c>
      <c r="DN40" s="127">
        <f t="shared" si="106"/>
        <v>312270</v>
      </c>
      <c r="DO40" s="127">
        <f t="shared" si="106"/>
        <v>0</v>
      </c>
      <c r="DP40" s="127">
        <f t="shared" si="106"/>
        <v>0</v>
      </c>
      <c r="DQ40" s="127">
        <f t="shared" si="106"/>
        <v>0</v>
      </c>
      <c r="DR40" s="127">
        <f t="shared" si="106"/>
        <v>0</v>
      </c>
      <c r="DS40" s="127">
        <f t="shared" si="106"/>
        <v>0</v>
      </c>
      <c r="DT40" s="127">
        <f t="shared" si="106"/>
        <v>0</v>
      </c>
      <c r="DU40" s="127">
        <f t="shared" si="106"/>
        <v>2738016</v>
      </c>
      <c r="DV40" s="127">
        <f t="shared" si="106"/>
        <v>0</v>
      </c>
      <c r="DW40" s="127">
        <f t="shared" si="106"/>
        <v>0</v>
      </c>
      <c r="DX40" s="127">
        <f t="shared" si="106"/>
        <v>0</v>
      </c>
      <c r="DY40" s="127">
        <f t="shared" si="106"/>
        <v>0</v>
      </c>
      <c r="DZ40" s="127">
        <f t="shared" si="106"/>
        <v>0</v>
      </c>
      <c r="EA40" s="127">
        <f t="shared" ref="EA40:GC40" si="107">EA133</f>
        <v>0</v>
      </c>
      <c r="EB40" s="127">
        <f t="shared" si="107"/>
        <v>214278</v>
      </c>
      <c r="EC40" s="127">
        <f t="shared" si="107"/>
        <v>0</v>
      </c>
      <c r="ED40" s="127">
        <f t="shared" si="107"/>
        <v>0</v>
      </c>
      <c r="EE40" s="127">
        <f t="shared" si="107"/>
        <v>0</v>
      </c>
      <c r="EF40" s="127">
        <f t="shared" si="107"/>
        <v>0</v>
      </c>
      <c r="EG40" s="127">
        <f t="shared" si="107"/>
        <v>0</v>
      </c>
      <c r="EH40" s="127">
        <f t="shared" si="107"/>
        <v>0</v>
      </c>
      <c r="EI40" s="127">
        <f t="shared" si="107"/>
        <v>0</v>
      </c>
      <c r="EJ40" s="127">
        <f t="shared" si="107"/>
        <v>0</v>
      </c>
      <c r="EK40" s="127">
        <f t="shared" si="107"/>
        <v>0</v>
      </c>
      <c r="EL40" s="127">
        <f t="shared" si="107"/>
        <v>0</v>
      </c>
      <c r="EM40" s="127">
        <f t="shared" si="107"/>
        <v>0</v>
      </c>
      <c r="EN40" s="127">
        <f t="shared" si="107"/>
        <v>1207923</v>
      </c>
      <c r="EO40" s="127">
        <f t="shared" si="107"/>
        <v>0</v>
      </c>
      <c r="EP40" s="127">
        <f t="shared" si="107"/>
        <v>0</v>
      </c>
      <c r="EQ40" s="127">
        <f t="shared" si="107"/>
        <v>303815</v>
      </c>
      <c r="ER40" s="127">
        <f t="shared" si="107"/>
        <v>105991</v>
      </c>
      <c r="ES40" s="127">
        <f t="shared" si="107"/>
        <v>0</v>
      </c>
      <c r="ET40" s="127">
        <f t="shared" si="107"/>
        <v>39983</v>
      </c>
      <c r="EU40" s="127">
        <f t="shared" si="107"/>
        <v>104291</v>
      </c>
      <c r="EV40" s="127">
        <f t="shared" si="107"/>
        <v>0</v>
      </c>
      <c r="EW40" s="127">
        <f t="shared" si="107"/>
        <v>0</v>
      </c>
      <c r="EX40" s="127">
        <f t="shared" si="107"/>
        <v>0</v>
      </c>
      <c r="EY40" s="127">
        <f t="shared" si="107"/>
        <v>9200</v>
      </c>
      <c r="EZ40" s="127">
        <f t="shared" si="107"/>
        <v>38113</v>
      </c>
      <c r="FA40" s="127">
        <f t="shared" si="107"/>
        <v>0</v>
      </c>
      <c r="FB40" s="127">
        <f t="shared" si="107"/>
        <v>0</v>
      </c>
      <c r="FC40" s="127">
        <f t="shared" si="107"/>
        <v>2165276</v>
      </c>
      <c r="FD40" s="127">
        <f t="shared" si="107"/>
        <v>0</v>
      </c>
      <c r="FE40" s="127">
        <f t="shared" si="107"/>
        <v>0</v>
      </c>
      <c r="FF40" s="127">
        <f t="shared" si="107"/>
        <v>0</v>
      </c>
      <c r="FG40" s="127">
        <f t="shared" si="107"/>
        <v>99318</v>
      </c>
      <c r="FH40" s="127">
        <f t="shared" si="107"/>
        <v>139806</v>
      </c>
      <c r="FI40" s="127">
        <f t="shared" si="107"/>
        <v>581215</v>
      </c>
      <c r="FJ40" s="127">
        <f t="shared" si="107"/>
        <v>0</v>
      </c>
      <c r="FK40" s="127">
        <f t="shared" si="107"/>
        <v>0</v>
      </c>
      <c r="FL40" s="127">
        <f t="shared" si="107"/>
        <v>0</v>
      </c>
      <c r="FM40" s="127">
        <f t="shared" si="107"/>
        <v>223348</v>
      </c>
      <c r="FN40" s="127">
        <f t="shared" si="107"/>
        <v>430141</v>
      </c>
      <c r="FO40" s="127">
        <f t="shared" si="107"/>
        <v>0</v>
      </c>
      <c r="FP40" s="127">
        <f t="shared" si="107"/>
        <v>0</v>
      </c>
      <c r="FQ40" s="127">
        <f t="shared" si="107"/>
        <v>370469</v>
      </c>
      <c r="FR40" s="127">
        <f t="shared" si="107"/>
        <v>1425402</v>
      </c>
      <c r="FS40" s="127">
        <f t="shared" si="107"/>
        <v>5550</v>
      </c>
      <c r="FT40" s="127">
        <f t="shared" si="107"/>
        <v>0</v>
      </c>
      <c r="FU40" s="127">
        <f t="shared" si="107"/>
        <v>243179</v>
      </c>
      <c r="FV40" s="127">
        <f t="shared" si="107"/>
        <v>3977</v>
      </c>
      <c r="FW40" s="127">
        <f t="shared" si="107"/>
        <v>0</v>
      </c>
      <c r="FX40" s="127">
        <f t="shared" si="107"/>
        <v>0</v>
      </c>
      <c r="FY40" s="127">
        <f t="shared" si="107"/>
        <v>552247</v>
      </c>
      <c r="FZ40" s="127">
        <f t="shared" si="107"/>
        <v>200842</v>
      </c>
      <c r="GA40" s="128">
        <f t="shared" si="107"/>
        <v>16941267</v>
      </c>
      <c r="GB40" s="127">
        <f t="shared" si="107"/>
        <v>177500</v>
      </c>
      <c r="GC40" s="211">
        <f t="shared" si="107"/>
        <v>17118767</v>
      </c>
    </row>
    <row r="41" spans="2:185" outlineLevel="1">
      <c r="B41" s="73" t="s">
        <v>45</v>
      </c>
      <c r="C41" s="124" t="str">
        <f t="shared" ref="C41:BN41" si="108">C134</f>
        <v>380374100000</v>
      </c>
      <c r="D41" s="124" t="str">
        <f t="shared" si="108"/>
        <v>Town of Sand Lake</v>
      </c>
      <c r="E41" s="124" t="str">
        <f t="shared" si="108"/>
        <v>Rensselaer</v>
      </c>
      <c r="F41" s="124" t="str">
        <f t="shared" si="108"/>
        <v>12/31</v>
      </c>
      <c r="G41" s="125">
        <f t="shared" si="108"/>
        <v>8530</v>
      </c>
      <c r="H41" s="126">
        <f t="shared" si="108"/>
        <v>0</v>
      </c>
      <c r="I41" s="126">
        <f t="shared" si="108"/>
        <v>35.1</v>
      </c>
      <c r="J41" s="127">
        <f t="shared" si="108"/>
        <v>726584506</v>
      </c>
      <c r="K41" s="127">
        <f t="shared" si="108"/>
        <v>2411252</v>
      </c>
      <c r="L41" s="127">
        <f t="shared" si="108"/>
        <v>1624744</v>
      </c>
      <c r="M41" s="127">
        <f t="shared" si="108"/>
        <v>0</v>
      </c>
      <c r="N41" s="127">
        <f t="shared" si="108"/>
        <v>739</v>
      </c>
      <c r="O41" s="127">
        <f t="shared" si="108"/>
        <v>0</v>
      </c>
      <c r="P41" s="127">
        <f t="shared" si="108"/>
        <v>3600</v>
      </c>
      <c r="Q41" s="127">
        <f t="shared" si="108"/>
        <v>8911</v>
      </c>
      <c r="R41" s="127">
        <f t="shared" si="108"/>
        <v>0</v>
      </c>
      <c r="S41" s="127">
        <f t="shared" si="108"/>
        <v>0</v>
      </c>
      <c r="T41" s="127">
        <f t="shared" si="108"/>
        <v>0</v>
      </c>
      <c r="U41" s="127">
        <f t="shared" si="108"/>
        <v>762972</v>
      </c>
      <c r="V41" s="127">
        <f t="shared" si="108"/>
        <v>0</v>
      </c>
      <c r="W41" s="127">
        <f t="shared" si="108"/>
        <v>0</v>
      </c>
      <c r="X41" s="127">
        <f t="shared" si="108"/>
        <v>128804</v>
      </c>
      <c r="Y41" s="127">
        <f t="shared" si="108"/>
        <v>0</v>
      </c>
      <c r="Z41" s="127">
        <f t="shared" si="108"/>
        <v>0</v>
      </c>
      <c r="AA41" s="127">
        <f t="shared" si="108"/>
        <v>0</v>
      </c>
      <c r="AB41" s="127">
        <f t="shared" si="108"/>
        <v>21985</v>
      </c>
      <c r="AC41" s="127">
        <f t="shared" si="108"/>
        <v>0</v>
      </c>
      <c r="AD41" s="127">
        <f t="shared" si="108"/>
        <v>27860</v>
      </c>
      <c r="AE41" s="127">
        <f t="shared" si="108"/>
        <v>0</v>
      </c>
      <c r="AF41" s="127">
        <f t="shared" si="108"/>
        <v>0</v>
      </c>
      <c r="AG41" s="127">
        <f t="shared" si="108"/>
        <v>0</v>
      </c>
      <c r="AH41" s="127">
        <f t="shared" si="108"/>
        <v>0</v>
      </c>
      <c r="AI41" s="127">
        <f t="shared" si="108"/>
        <v>0</v>
      </c>
      <c r="AJ41" s="127">
        <f t="shared" si="108"/>
        <v>79955</v>
      </c>
      <c r="AK41" s="127">
        <f t="shared" si="108"/>
        <v>9590</v>
      </c>
      <c r="AL41" s="127">
        <f t="shared" si="108"/>
        <v>0</v>
      </c>
      <c r="AM41" s="127">
        <f t="shared" si="108"/>
        <v>404451</v>
      </c>
      <c r="AN41" s="127">
        <f t="shared" si="108"/>
        <v>0</v>
      </c>
      <c r="AO41" s="127">
        <f t="shared" si="108"/>
        <v>0</v>
      </c>
      <c r="AP41" s="127">
        <f t="shared" si="108"/>
        <v>0</v>
      </c>
      <c r="AQ41" s="127">
        <f t="shared" si="108"/>
        <v>737</v>
      </c>
      <c r="AR41" s="127">
        <f t="shared" si="108"/>
        <v>0</v>
      </c>
      <c r="AS41" s="127">
        <f t="shared" si="108"/>
        <v>0</v>
      </c>
      <c r="AT41" s="127">
        <f t="shared" si="108"/>
        <v>0</v>
      </c>
      <c r="AU41" s="127">
        <f t="shared" si="108"/>
        <v>3750</v>
      </c>
      <c r="AV41" s="127">
        <f t="shared" si="108"/>
        <v>0</v>
      </c>
      <c r="AW41" s="127">
        <f t="shared" si="108"/>
        <v>0</v>
      </c>
      <c r="AX41" s="127">
        <f t="shared" si="108"/>
        <v>0</v>
      </c>
      <c r="AY41" s="127">
        <f t="shared" si="108"/>
        <v>0</v>
      </c>
      <c r="AZ41" s="127">
        <f t="shared" si="108"/>
        <v>0</v>
      </c>
      <c r="BA41" s="127">
        <f t="shared" si="108"/>
        <v>3902</v>
      </c>
      <c r="BB41" s="127">
        <f t="shared" si="108"/>
        <v>8264</v>
      </c>
      <c r="BC41" s="127">
        <f t="shared" si="108"/>
        <v>7201</v>
      </c>
      <c r="BD41" s="127">
        <f t="shared" si="108"/>
        <v>48199</v>
      </c>
      <c r="BE41" s="127">
        <f t="shared" si="108"/>
        <v>0</v>
      </c>
      <c r="BF41" s="127">
        <f t="shared" si="108"/>
        <v>1048</v>
      </c>
      <c r="BG41" s="127">
        <f t="shared" si="108"/>
        <v>1500</v>
      </c>
      <c r="BH41" s="127">
        <f t="shared" si="108"/>
        <v>0</v>
      </c>
      <c r="BI41" s="127">
        <f t="shared" si="108"/>
        <v>15708</v>
      </c>
      <c r="BJ41" s="127">
        <f t="shared" si="108"/>
        <v>1392</v>
      </c>
      <c r="BK41" s="127">
        <f t="shared" si="108"/>
        <v>11694</v>
      </c>
      <c r="BL41" s="128">
        <f t="shared" si="108"/>
        <v>3177005</v>
      </c>
      <c r="BM41" s="127">
        <f t="shared" si="108"/>
        <v>36588</v>
      </c>
      <c r="BN41" s="127">
        <f t="shared" si="108"/>
        <v>210612</v>
      </c>
      <c r="BO41" s="127">
        <f t="shared" ref="BO41:DZ41" si="109">BO134</f>
        <v>0</v>
      </c>
      <c r="BP41" s="127">
        <f t="shared" si="109"/>
        <v>0</v>
      </c>
      <c r="BQ41" s="127">
        <f t="shared" si="109"/>
        <v>0</v>
      </c>
      <c r="BR41" s="127">
        <f t="shared" si="109"/>
        <v>0</v>
      </c>
      <c r="BS41" s="127">
        <f t="shared" si="109"/>
        <v>140761</v>
      </c>
      <c r="BT41" s="127">
        <f t="shared" si="109"/>
        <v>0</v>
      </c>
      <c r="BU41" s="127">
        <f t="shared" si="109"/>
        <v>0</v>
      </c>
      <c r="BV41" s="127">
        <f t="shared" si="109"/>
        <v>8218</v>
      </c>
      <c r="BW41" s="127">
        <f t="shared" si="109"/>
        <v>0</v>
      </c>
      <c r="BX41" s="127">
        <f t="shared" si="109"/>
        <v>0</v>
      </c>
      <c r="BY41" s="127">
        <f t="shared" si="109"/>
        <v>0</v>
      </c>
      <c r="BZ41" s="127">
        <f t="shared" si="109"/>
        <v>24092</v>
      </c>
      <c r="CA41" s="127">
        <f t="shared" si="109"/>
        <v>0</v>
      </c>
      <c r="CB41" s="127">
        <f t="shared" si="109"/>
        <v>46741</v>
      </c>
      <c r="CC41" s="127">
        <f t="shared" si="109"/>
        <v>0</v>
      </c>
      <c r="CD41" s="127">
        <f t="shared" si="109"/>
        <v>0</v>
      </c>
      <c r="CE41" s="127">
        <f t="shared" si="109"/>
        <v>0</v>
      </c>
      <c r="CF41" s="127">
        <f t="shared" si="109"/>
        <v>0</v>
      </c>
      <c r="CG41" s="127">
        <f t="shared" si="109"/>
        <v>0</v>
      </c>
      <c r="CH41" s="127">
        <f t="shared" si="109"/>
        <v>0</v>
      </c>
      <c r="CI41" s="127">
        <f t="shared" si="109"/>
        <v>41250</v>
      </c>
      <c r="CJ41" s="127">
        <f t="shared" si="109"/>
        <v>0</v>
      </c>
      <c r="CK41" s="127">
        <f t="shared" si="109"/>
        <v>0</v>
      </c>
      <c r="CL41" s="127">
        <f t="shared" si="109"/>
        <v>88392</v>
      </c>
      <c r="CM41" s="128">
        <f t="shared" si="109"/>
        <v>3773659</v>
      </c>
      <c r="CN41" s="127">
        <f t="shared" si="109"/>
        <v>1681252</v>
      </c>
      <c r="CO41" s="127">
        <f t="shared" si="109"/>
        <v>0</v>
      </c>
      <c r="CP41" s="127">
        <f t="shared" si="109"/>
        <v>0</v>
      </c>
      <c r="CQ41" s="127">
        <f t="shared" si="109"/>
        <v>182960</v>
      </c>
      <c r="CR41" s="127">
        <f t="shared" si="109"/>
        <v>0</v>
      </c>
      <c r="CS41" s="128">
        <f t="shared" si="109"/>
        <v>5637871</v>
      </c>
      <c r="CT41" s="127">
        <f t="shared" si="109"/>
        <v>422744</v>
      </c>
      <c r="CU41" s="127">
        <f t="shared" si="109"/>
        <v>515146</v>
      </c>
      <c r="CV41" s="127">
        <f t="shared" si="109"/>
        <v>0</v>
      </c>
      <c r="CW41" s="127">
        <f t="shared" si="109"/>
        <v>0</v>
      </c>
      <c r="CX41" s="127">
        <f t="shared" si="109"/>
        <v>53889</v>
      </c>
      <c r="CY41" s="127">
        <f t="shared" si="109"/>
        <v>0</v>
      </c>
      <c r="CZ41" s="127">
        <f t="shared" si="109"/>
        <v>0</v>
      </c>
      <c r="DA41" s="127">
        <f t="shared" si="109"/>
        <v>0</v>
      </c>
      <c r="DB41" s="127">
        <f t="shared" si="109"/>
        <v>0</v>
      </c>
      <c r="DC41" s="127">
        <f t="shared" si="109"/>
        <v>0</v>
      </c>
      <c r="DD41" s="127">
        <f t="shared" si="109"/>
        <v>0</v>
      </c>
      <c r="DE41" s="127">
        <f t="shared" si="109"/>
        <v>0</v>
      </c>
      <c r="DF41" s="127">
        <f t="shared" si="109"/>
        <v>0</v>
      </c>
      <c r="DG41" s="127">
        <f t="shared" si="109"/>
        <v>0</v>
      </c>
      <c r="DH41" s="127">
        <f t="shared" si="109"/>
        <v>2194</v>
      </c>
      <c r="DI41" s="127">
        <f t="shared" si="109"/>
        <v>0</v>
      </c>
      <c r="DJ41" s="127">
        <f t="shared" si="109"/>
        <v>271000</v>
      </c>
      <c r="DK41" s="127">
        <f t="shared" si="109"/>
        <v>0</v>
      </c>
      <c r="DL41" s="127">
        <f t="shared" si="109"/>
        <v>0</v>
      </c>
      <c r="DM41" s="127">
        <f t="shared" si="109"/>
        <v>0</v>
      </c>
      <c r="DN41" s="127">
        <f t="shared" si="109"/>
        <v>113479</v>
      </c>
      <c r="DO41" s="127">
        <f t="shared" si="109"/>
        <v>1000</v>
      </c>
      <c r="DP41" s="127">
        <f t="shared" si="109"/>
        <v>0</v>
      </c>
      <c r="DQ41" s="127">
        <f t="shared" si="109"/>
        <v>0</v>
      </c>
      <c r="DR41" s="127">
        <f t="shared" si="109"/>
        <v>0</v>
      </c>
      <c r="DS41" s="127">
        <f t="shared" si="109"/>
        <v>0</v>
      </c>
      <c r="DT41" s="127">
        <f t="shared" si="109"/>
        <v>0</v>
      </c>
      <c r="DU41" s="127">
        <f t="shared" si="109"/>
        <v>1151017</v>
      </c>
      <c r="DV41" s="127">
        <f t="shared" si="109"/>
        <v>0</v>
      </c>
      <c r="DW41" s="127">
        <f t="shared" si="109"/>
        <v>0</v>
      </c>
      <c r="DX41" s="127">
        <f t="shared" si="109"/>
        <v>0</v>
      </c>
      <c r="DY41" s="127">
        <f t="shared" si="109"/>
        <v>0</v>
      </c>
      <c r="DZ41" s="127">
        <f t="shared" si="109"/>
        <v>0</v>
      </c>
      <c r="EA41" s="127">
        <f t="shared" ref="EA41:GC41" si="110">EA134</f>
        <v>92658</v>
      </c>
      <c r="EB41" s="127">
        <f t="shared" si="110"/>
        <v>108627</v>
      </c>
      <c r="EC41" s="127">
        <f t="shared" si="110"/>
        <v>57598</v>
      </c>
      <c r="ED41" s="127">
        <f t="shared" si="110"/>
        <v>0</v>
      </c>
      <c r="EE41" s="127">
        <f t="shared" si="110"/>
        <v>0</v>
      </c>
      <c r="EF41" s="127">
        <f t="shared" si="110"/>
        <v>0</v>
      </c>
      <c r="EG41" s="127">
        <f t="shared" si="110"/>
        <v>0</v>
      </c>
      <c r="EH41" s="127">
        <f t="shared" si="110"/>
        <v>0</v>
      </c>
      <c r="EI41" s="127">
        <f t="shared" si="110"/>
        <v>0</v>
      </c>
      <c r="EJ41" s="127">
        <f t="shared" si="110"/>
        <v>0</v>
      </c>
      <c r="EK41" s="127">
        <f t="shared" si="110"/>
        <v>0</v>
      </c>
      <c r="EL41" s="127">
        <f t="shared" si="110"/>
        <v>0</v>
      </c>
      <c r="EM41" s="127">
        <f t="shared" si="110"/>
        <v>0</v>
      </c>
      <c r="EN41" s="127">
        <f t="shared" si="110"/>
        <v>0</v>
      </c>
      <c r="EO41" s="127">
        <f t="shared" si="110"/>
        <v>0</v>
      </c>
      <c r="EP41" s="127">
        <f t="shared" si="110"/>
        <v>0</v>
      </c>
      <c r="EQ41" s="127">
        <f t="shared" si="110"/>
        <v>0</v>
      </c>
      <c r="ER41" s="127">
        <f t="shared" si="110"/>
        <v>30176</v>
      </c>
      <c r="ES41" s="127">
        <f t="shared" si="110"/>
        <v>0</v>
      </c>
      <c r="ET41" s="127">
        <f t="shared" si="110"/>
        <v>74635</v>
      </c>
      <c r="EU41" s="127">
        <f t="shared" si="110"/>
        <v>141736</v>
      </c>
      <c r="EV41" s="127">
        <f t="shared" si="110"/>
        <v>8951</v>
      </c>
      <c r="EW41" s="127">
        <f t="shared" si="110"/>
        <v>1613</v>
      </c>
      <c r="EX41" s="127">
        <f t="shared" si="110"/>
        <v>44096</v>
      </c>
      <c r="EY41" s="127">
        <f t="shared" si="110"/>
        <v>0</v>
      </c>
      <c r="EZ41" s="127">
        <f t="shared" si="110"/>
        <v>596</v>
      </c>
      <c r="FA41" s="127">
        <f t="shared" si="110"/>
        <v>0</v>
      </c>
      <c r="FB41" s="127">
        <f t="shared" si="110"/>
        <v>0</v>
      </c>
      <c r="FC41" s="127">
        <f t="shared" si="110"/>
        <v>0</v>
      </c>
      <c r="FD41" s="127">
        <f t="shared" si="110"/>
        <v>0</v>
      </c>
      <c r="FE41" s="127">
        <f t="shared" si="110"/>
        <v>0</v>
      </c>
      <c r="FF41" s="127">
        <f t="shared" si="110"/>
        <v>0</v>
      </c>
      <c r="FG41" s="127">
        <f t="shared" si="110"/>
        <v>908116</v>
      </c>
      <c r="FH41" s="127">
        <f t="shared" si="110"/>
        <v>0</v>
      </c>
      <c r="FI41" s="127">
        <f t="shared" si="110"/>
        <v>62322</v>
      </c>
      <c r="FJ41" s="127">
        <f t="shared" si="110"/>
        <v>6598</v>
      </c>
      <c r="FK41" s="127">
        <f t="shared" si="110"/>
        <v>0</v>
      </c>
      <c r="FL41" s="127">
        <f t="shared" si="110"/>
        <v>0</v>
      </c>
      <c r="FM41" s="127">
        <f t="shared" si="110"/>
        <v>88648</v>
      </c>
      <c r="FN41" s="127">
        <f t="shared" si="110"/>
        <v>0</v>
      </c>
      <c r="FO41" s="127">
        <f t="shared" si="110"/>
        <v>0</v>
      </c>
      <c r="FP41" s="127">
        <f t="shared" si="110"/>
        <v>0</v>
      </c>
      <c r="FQ41" s="127">
        <f t="shared" si="110"/>
        <v>111960</v>
      </c>
      <c r="FR41" s="127">
        <f t="shared" si="110"/>
        <v>214647</v>
      </c>
      <c r="FS41" s="127">
        <f t="shared" si="110"/>
        <v>1346</v>
      </c>
      <c r="FT41" s="127">
        <f t="shared" si="110"/>
        <v>0</v>
      </c>
      <c r="FU41" s="127">
        <f t="shared" si="110"/>
        <v>38102</v>
      </c>
      <c r="FV41" s="127">
        <f t="shared" si="110"/>
        <v>3499</v>
      </c>
      <c r="FW41" s="127">
        <f t="shared" si="110"/>
        <v>0</v>
      </c>
      <c r="FX41" s="127">
        <f t="shared" si="110"/>
        <v>0</v>
      </c>
      <c r="FY41" s="127">
        <f t="shared" si="110"/>
        <v>55000</v>
      </c>
      <c r="FZ41" s="127">
        <f t="shared" si="110"/>
        <v>262269</v>
      </c>
      <c r="GA41" s="128">
        <f t="shared" si="110"/>
        <v>4843661</v>
      </c>
      <c r="GB41" s="127">
        <f t="shared" si="110"/>
        <v>182960</v>
      </c>
      <c r="GC41" s="211">
        <f t="shared" si="110"/>
        <v>5026621</v>
      </c>
    </row>
    <row r="42" spans="2:185" outlineLevel="1">
      <c r="B42" s="73" t="s">
        <v>46</v>
      </c>
      <c r="C42" s="124" t="str">
        <f t="shared" ref="C42:BN42" si="111">C135</f>
        <v>380375200000</v>
      </c>
      <c r="D42" s="124" t="str">
        <f t="shared" si="111"/>
        <v>Town of Schaghticoke</v>
      </c>
      <c r="E42" s="124" t="str">
        <f t="shared" si="111"/>
        <v>Rensselaer</v>
      </c>
      <c r="F42" s="124" t="str">
        <f t="shared" si="111"/>
        <v>12/31</v>
      </c>
      <c r="G42" s="125">
        <f t="shared" si="111"/>
        <v>7679</v>
      </c>
      <c r="H42" s="126">
        <f t="shared" si="111"/>
        <v>0</v>
      </c>
      <c r="I42" s="126">
        <f t="shared" si="111"/>
        <v>49.8</v>
      </c>
      <c r="J42" s="127">
        <f t="shared" si="111"/>
        <v>582264982</v>
      </c>
      <c r="K42" s="127">
        <f t="shared" si="111"/>
        <v>5545750</v>
      </c>
      <c r="L42" s="127">
        <f t="shared" si="111"/>
        <v>1356692</v>
      </c>
      <c r="M42" s="127">
        <f t="shared" si="111"/>
        <v>0</v>
      </c>
      <c r="N42" s="127">
        <f t="shared" si="111"/>
        <v>677255</v>
      </c>
      <c r="O42" s="127">
        <f t="shared" si="111"/>
        <v>0</v>
      </c>
      <c r="P42" s="127">
        <f t="shared" si="111"/>
        <v>0</v>
      </c>
      <c r="Q42" s="127">
        <f t="shared" si="111"/>
        <v>7807</v>
      </c>
      <c r="R42" s="127">
        <f t="shared" si="111"/>
        <v>0</v>
      </c>
      <c r="S42" s="127">
        <f t="shared" si="111"/>
        <v>0</v>
      </c>
      <c r="T42" s="127">
        <f t="shared" si="111"/>
        <v>0</v>
      </c>
      <c r="U42" s="127">
        <f t="shared" si="111"/>
        <v>573781</v>
      </c>
      <c r="V42" s="127">
        <f t="shared" si="111"/>
        <v>0</v>
      </c>
      <c r="W42" s="127">
        <f t="shared" si="111"/>
        <v>0</v>
      </c>
      <c r="X42" s="127">
        <f t="shared" si="111"/>
        <v>56222</v>
      </c>
      <c r="Y42" s="127">
        <f t="shared" si="111"/>
        <v>0</v>
      </c>
      <c r="Z42" s="127">
        <f t="shared" si="111"/>
        <v>0</v>
      </c>
      <c r="AA42" s="127">
        <f t="shared" si="111"/>
        <v>0</v>
      </c>
      <c r="AB42" s="127">
        <f t="shared" si="111"/>
        <v>6024</v>
      </c>
      <c r="AC42" s="127">
        <f t="shared" si="111"/>
        <v>0</v>
      </c>
      <c r="AD42" s="127">
        <f t="shared" si="111"/>
        <v>0</v>
      </c>
      <c r="AE42" s="127">
        <f t="shared" si="111"/>
        <v>3010</v>
      </c>
      <c r="AF42" s="127">
        <f t="shared" si="111"/>
        <v>0</v>
      </c>
      <c r="AG42" s="127">
        <f t="shared" si="111"/>
        <v>0</v>
      </c>
      <c r="AH42" s="127">
        <f t="shared" si="111"/>
        <v>0</v>
      </c>
      <c r="AI42" s="127">
        <f t="shared" si="111"/>
        <v>0</v>
      </c>
      <c r="AJ42" s="127">
        <f t="shared" si="111"/>
        <v>11764</v>
      </c>
      <c r="AK42" s="127">
        <f t="shared" si="111"/>
        <v>10773</v>
      </c>
      <c r="AL42" s="127">
        <f t="shared" si="111"/>
        <v>314502</v>
      </c>
      <c r="AM42" s="127">
        <f t="shared" si="111"/>
        <v>51298</v>
      </c>
      <c r="AN42" s="127">
        <f t="shared" si="111"/>
        <v>0</v>
      </c>
      <c r="AO42" s="127">
        <f t="shared" si="111"/>
        <v>0</v>
      </c>
      <c r="AP42" s="127">
        <f t="shared" si="111"/>
        <v>0</v>
      </c>
      <c r="AQ42" s="127">
        <f t="shared" si="111"/>
        <v>0</v>
      </c>
      <c r="AR42" s="127">
        <f t="shared" si="111"/>
        <v>0</v>
      </c>
      <c r="AS42" s="127">
        <f t="shared" si="111"/>
        <v>55653</v>
      </c>
      <c r="AT42" s="127">
        <f t="shared" si="111"/>
        <v>0</v>
      </c>
      <c r="AU42" s="127">
        <f t="shared" si="111"/>
        <v>0</v>
      </c>
      <c r="AV42" s="127">
        <f t="shared" si="111"/>
        <v>0</v>
      </c>
      <c r="AW42" s="127">
        <f t="shared" si="111"/>
        <v>0</v>
      </c>
      <c r="AX42" s="127">
        <f t="shared" si="111"/>
        <v>0</v>
      </c>
      <c r="AY42" s="127">
        <f t="shared" si="111"/>
        <v>0</v>
      </c>
      <c r="AZ42" s="127">
        <f t="shared" si="111"/>
        <v>0</v>
      </c>
      <c r="BA42" s="127">
        <f t="shared" si="111"/>
        <v>13869</v>
      </c>
      <c r="BB42" s="127">
        <f t="shared" si="111"/>
        <v>2227</v>
      </c>
      <c r="BC42" s="127">
        <f t="shared" si="111"/>
        <v>0</v>
      </c>
      <c r="BD42" s="127">
        <f t="shared" si="111"/>
        <v>53268</v>
      </c>
      <c r="BE42" s="127">
        <f t="shared" si="111"/>
        <v>0</v>
      </c>
      <c r="BF42" s="127">
        <f t="shared" si="111"/>
        <v>10948</v>
      </c>
      <c r="BG42" s="127">
        <f t="shared" si="111"/>
        <v>0</v>
      </c>
      <c r="BH42" s="127">
        <f t="shared" si="111"/>
        <v>0</v>
      </c>
      <c r="BI42" s="127">
        <f t="shared" si="111"/>
        <v>0</v>
      </c>
      <c r="BJ42" s="127">
        <f t="shared" si="111"/>
        <v>0</v>
      </c>
      <c r="BK42" s="127">
        <f t="shared" si="111"/>
        <v>1055</v>
      </c>
      <c r="BL42" s="128">
        <f t="shared" si="111"/>
        <v>3206148</v>
      </c>
      <c r="BM42" s="127">
        <f t="shared" si="111"/>
        <v>44450</v>
      </c>
      <c r="BN42" s="127">
        <f t="shared" si="111"/>
        <v>159321</v>
      </c>
      <c r="BO42" s="127">
        <f t="shared" ref="BO42:DZ42" si="112">BO135</f>
        <v>0</v>
      </c>
      <c r="BP42" s="127">
        <f t="shared" si="112"/>
        <v>0</v>
      </c>
      <c r="BQ42" s="127">
        <f t="shared" si="112"/>
        <v>0</v>
      </c>
      <c r="BR42" s="127">
        <f t="shared" si="112"/>
        <v>0</v>
      </c>
      <c r="BS42" s="127">
        <f t="shared" si="112"/>
        <v>153339</v>
      </c>
      <c r="BT42" s="127">
        <f t="shared" si="112"/>
        <v>0</v>
      </c>
      <c r="BU42" s="127">
        <f t="shared" si="112"/>
        <v>0</v>
      </c>
      <c r="BV42" s="127">
        <f t="shared" si="112"/>
        <v>10447</v>
      </c>
      <c r="BW42" s="127">
        <f t="shared" si="112"/>
        <v>0</v>
      </c>
      <c r="BX42" s="127">
        <f t="shared" si="112"/>
        <v>0</v>
      </c>
      <c r="BY42" s="127">
        <f t="shared" si="112"/>
        <v>0</v>
      </c>
      <c r="BZ42" s="127">
        <f t="shared" si="112"/>
        <v>3543</v>
      </c>
      <c r="CA42" s="127">
        <f t="shared" si="112"/>
        <v>0</v>
      </c>
      <c r="CB42" s="127">
        <f t="shared" si="112"/>
        <v>0</v>
      </c>
      <c r="CC42" s="127">
        <f t="shared" si="112"/>
        <v>0</v>
      </c>
      <c r="CD42" s="127">
        <f t="shared" si="112"/>
        <v>0</v>
      </c>
      <c r="CE42" s="127">
        <f t="shared" si="112"/>
        <v>0</v>
      </c>
      <c r="CF42" s="127">
        <f t="shared" si="112"/>
        <v>0</v>
      </c>
      <c r="CG42" s="127">
        <f t="shared" si="112"/>
        <v>0</v>
      </c>
      <c r="CH42" s="127">
        <f t="shared" si="112"/>
        <v>66556</v>
      </c>
      <c r="CI42" s="127">
        <f t="shared" si="112"/>
        <v>0</v>
      </c>
      <c r="CJ42" s="127">
        <f t="shared" si="112"/>
        <v>0</v>
      </c>
      <c r="CK42" s="127">
        <f t="shared" si="112"/>
        <v>0</v>
      </c>
      <c r="CL42" s="127">
        <f t="shared" si="112"/>
        <v>0</v>
      </c>
      <c r="CM42" s="128">
        <f t="shared" si="112"/>
        <v>3643804</v>
      </c>
      <c r="CN42" s="127">
        <f t="shared" si="112"/>
        <v>0</v>
      </c>
      <c r="CO42" s="127">
        <f t="shared" si="112"/>
        <v>0</v>
      </c>
      <c r="CP42" s="127">
        <f t="shared" si="112"/>
        <v>0</v>
      </c>
      <c r="CQ42" s="127">
        <f t="shared" si="112"/>
        <v>34671</v>
      </c>
      <c r="CR42" s="127">
        <f t="shared" si="112"/>
        <v>0</v>
      </c>
      <c r="CS42" s="128">
        <f t="shared" si="112"/>
        <v>3678475</v>
      </c>
      <c r="CT42" s="127">
        <f t="shared" si="112"/>
        <v>91990</v>
      </c>
      <c r="CU42" s="127">
        <f t="shared" si="112"/>
        <v>337256</v>
      </c>
      <c r="CV42" s="127">
        <f t="shared" si="112"/>
        <v>0</v>
      </c>
      <c r="CW42" s="127">
        <f t="shared" si="112"/>
        <v>0</v>
      </c>
      <c r="CX42" s="127">
        <f t="shared" si="112"/>
        <v>33426</v>
      </c>
      <c r="CY42" s="127">
        <f t="shared" si="112"/>
        <v>3433</v>
      </c>
      <c r="CZ42" s="127">
        <f t="shared" si="112"/>
        <v>0</v>
      </c>
      <c r="DA42" s="127">
        <f t="shared" si="112"/>
        <v>0</v>
      </c>
      <c r="DB42" s="127">
        <f t="shared" si="112"/>
        <v>0</v>
      </c>
      <c r="DC42" s="127">
        <f t="shared" si="112"/>
        <v>0</v>
      </c>
      <c r="DD42" s="127">
        <f t="shared" si="112"/>
        <v>0</v>
      </c>
      <c r="DE42" s="127">
        <f t="shared" si="112"/>
        <v>0</v>
      </c>
      <c r="DF42" s="127">
        <f t="shared" si="112"/>
        <v>0</v>
      </c>
      <c r="DG42" s="127">
        <f t="shared" si="112"/>
        <v>0</v>
      </c>
      <c r="DH42" s="127">
        <f t="shared" si="112"/>
        <v>3978</v>
      </c>
      <c r="DI42" s="127">
        <f t="shared" si="112"/>
        <v>89098</v>
      </c>
      <c r="DJ42" s="127">
        <f t="shared" si="112"/>
        <v>105811</v>
      </c>
      <c r="DK42" s="127">
        <f t="shared" si="112"/>
        <v>0</v>
      </c>
      <c r="DL42" s="127">
        <f t="shared" si="112"/>
        <v>0</v>
      </c>
      <c r="DM42" s="127">
        <f t="shared" si="112"/>
        <v>0</v>
      </c>
      <c r="DN42" s="127">
        <f t="shared" si="112"/>
        <v>45777</v>
      </c>
      <c r="DO42" s="127">
        <f t="shared" si="112"/>
        <v>3000</v>
      </c>
      <c r="DP42" s="127">
        <f t="shared" si="112"/>
        <v>0</v>
      </c>
      <c r="DQ42" s="127">
        <f t="shared" si="112"/>
        <v>0</v>
      </c>
      <c r="DR42" s="127">
        <f t="shared" si="112"/>
        <v>0</v>
      </c>
      <c r="DS42" s="127">
        <f t="shared" si="112"/>
        <v>0</v>
      </c>
      <c r="DT42" s="127">
        <f t="shared" si="112"/>
        <v>0</v>
      </c>
      <c r="DU42" s="127">
        <f t="shared" si="112"/>
        <v>990604</v>
      </c>
      <c r="DV42" s="127">
        <f t="shared" si="112"/>
        <v>0</v>
      </c>
      <c r="DW42" s="127">
        <f t="shared" si="112"/>
        <v>0</v>
      </c>
      <c r="DX42" s="127">
        <f t="shared" si="112"/>
        <v>0</v>
      </c>
      <c r="DY42" s="127">
        <f t="shared" si="112"/>
        <v>0</v>
      </c>
      <c r="DZ42" s="127">
        <f t="shared" si="112"/>
        <v>0</v>
      </c>
      <c r="EA42" s="127">
        <f t="shared" ref="EA42:GC42" si="113">EA135</f>
        <v>162032</v>
      </c>
      <c r="EB42" s="127">
        <f t="shared" si="113"/>
        <v>29649</v>
      </c>
      <c r="EC42" s="127">
        <f t="shared" si="113"/>
        <v>0</v>
      </c>
      <c r="ED42" s="127">
        <f t="shared" si="113"/>
        <v>0</v>
      </c>
      <c r="EE42" s="127">
        <f t="shared" si="113"/>
        <v>0</v>
      </c>
      <c r="EF42" s="127">
        <f t="shared" si="113"/>
        <v>0</v>
      </c>
      <c r="EG42" s="127">
        <f t="shared" si="113"/>
        <v>0</v>
      </c>
      <c r="EH42" s="127">
        <f t="shared" si="113"/>
        <v>0</v>
      </c>
      <c r="EI42" s="127">
        <f t="shared" si="113"/>
        <v>0</v>
      </c>
      <c r="EJ42" s="127">
        <f t="shared" si="113"/>
        <v>0</v>
      </c>
      <c r="EK42" s="127">
        <f t="shared" si="113"/>
        <v>0</v>
      </c>
      <c r="EL42" s="127">
        <f t="shared" si="113"/>
        <v>0</v>
      </c>
      <c r="EM42" s="127">
        <f t="shared" si="113"/>
        <v>0</v>
      </c>
      <c r="EN42" s="127">
        <f t="shared" si="113"/>
        <v>0</v>
      </c>
      <c r="EO42" s="127">
        <f t="shared" si="113"/>
        <v>0</v>
      </c>
      <c r="EP42" s="127">
        <f t="shared" si="113"/>
        <v>0</v>
      </c>
      <c r="EQ42" s="127">
        <f t="shared" si="113"/>
        <v>0</v>
      </c>
      <c r="ER42" s="127">
        <f t="shared" si="113"/>
        <v>4000</v>
      </c>
      <c r="ES42" s="127">
        <f t="shared" si="113"/>
        <v>0</v>
      </c>
      <c r="ET42" s="127">
        <f t="shared" si="113"/>
        <v>43421</v>
      </c>
      <c r="EU42" s="127">
        <f t="shared" si="113"/>
        <v>9630</v>
      </c>
      <c r="EV42" s="127">
        <f t="shared" si="113"/>
        <v>13527</v>
      </c>
      <c r="EW42" s="127">
        <f t="shared" si="113"/>
        <v>0</v>
      </c>
      <c r="EX42" s="127">
        <f t="shared" si="113"/>
        <v>15800</v>
      </c>
      <c r="EY42" s="127">
        <f t="shared" si="113"/>
        <v>3000</v>
      </c>
      <c r="EZ42" s="127">
        <f t="shared" si="113"/>
        <v>0</v>
      </c>
      <c r="FA42" s="127">
        <f t="shared" si="113"/>
        <v>0</v>
      </c>
      <c r="FB42" s="127">
        <f t="shared" si="113"/>
        <v>0</v>
      </c>
      <c r="FC42" s="127">
        <f t="shared" si="113"/>
        <v>422836</v>
      </c>
      <c r="FD42" s="127">
        <f t="shared" si="113"/>
        <v>0</v>
      </c>
      <c r="FE42" s="127">
        <f t="shared" si="113"/>
        <v>0</v>
      </c>
      <c r="FF42" s="127">
        <f t="shared" si="113"/>
        <v>0</v>
      </c>
      <c r="FG42" s="127">
        <f t="shared" si="113"/>
        <v>141475</v>
      </c>
      <c r="FH42" s="127">
        <f t="shared" si="113"/>
        <v>0</v>
      </c>
      <c r="FI42" s="127">
        <f t="shared" si="113"/>
        <v>579020</v>
      </c>
      <c r="FJ42" s="127">
        <f t="shared" si="113"/>
        <v>0</v>
      </c>
      <c r="FK42" s="127">
        <f t="shared" si="113"/>
        <v>0</v>
      </c>
      <c r="FL42" s="127">
        <f t="shared" si="113"/>
        <v>0</v>
      </c>
      <c r="FM42" s="127">
        <f t="shared" si="113"/>
        <v>61329</v>
      </c>
      <c r="FN42" s="127">
        <f t="shared" si="113"/>
        <v>0</v>
      </c>
      <c r="FO42" s="127">
        <f t="shared" si="113"/>
        <v>0</v>
      </c>
      <c r="FP42" s="127">
        <f t="shared" si="113"/>
        <v>0</v>
      </c>
      <c r="FQ42" s="127">
        <f t="shared" si="113"/>
        <v>69054</v>
      </c>
      <c r="FR42" s="127">
        <f t="shared" si="113"/>
        <v>264643</v>
      </c>
      <c r="FS42" s="127">
        <f t="shared" si="113"/>
        <v>675</v>
      </c>
      <c r="FT42" s="127">
        <f t="shared" si="113"/>
        <v>0</v>
      </c>
      <c r="FU42" s="127">
        <f t="shared" si="113"/>
        <v>31677</v>
      </c>
      <c r="FV42" s="127">
        <f t="shared" si="113"/>
        <v>252</v>
      </c>
      <c r="FW42" s="127">
        <f t="shared" si="113"/>
        <v>0</v>
      </c>
      <c r="FX42" s="127">
        <f t="shared" si="113"/>
        <v>0</v>
      </c>
      <c r="FY42" s="127">
        <f t="shared" si="113"/>
        <v>352950</v>
      </c>
      <c r="FZ42" s="127">
        <f t="shared" si="113"/>
        <v>44921</v>
      </c>
      <c r="GA42" s="128">
        <f t="shared" si="113"/>
        <v>3954264</v>
      </c>
      <c r="GB42" s="127">
        <f t="shared" si="113"/>
        <v>34671</v>
      </c>
      <c r="GC42" s="211">
        <f t="shared" si="113"/>
        <v>3988935</v>
      </c>
    </row>
    <row r="43" spans="2:185" outlineLevel="1">
      <c r="B43" s="74" t="s">
        <v>47</v>
      </c>
      <c r="C43" s="75" t="str">
        <f t="shared" ref="C43:BN43" si="114">C136</f>
        <v>380475204460</v>
      </c>
      <c r="D43" s="75" t="str">
        <f t="shared" si="114"/>
        <v>Village of Schaghticoke</v>
      </c>
      <c r="E43" s="75" t="str">
        <f t="shared" si="114"/>
        <v>Rensselaer</v>
      </c>
      <c r="F43" s="75" t="str">
        <f t="shared" si="114"/>
        <v>05/31</v>
      </c>
      <c r="G43" s="77">
        <f t="shared" si="114"/>
        <v>592</v>
      </c>
      <c r="H43" s="77">
        <f t="shared" si="114"/>
        <v>0</v>
      </c>
      <c r="I43" s="77">
        <f t="shared" si="114"/>
        <v>0.8</v>
      </c>
      <c r="J43" s="78">
        <f t="shared" si="114"/>
        <v>43080391</v>
      </c>
      <c r="K43" s="77">
        <f t="shared" si="114"/>
        <v>0</v>
      </c>
      <c r="L43" s="78">
        <f t="shared" si="114"/>
        <v>146687</v>
      </c>
      <c r="M43" s="78">
        <f t="shared" si="114"/>
        <v>0</v>
      </c>
      <c r="N43" s="78">
        <f t="shared" si="114"/>
        <v>0</v>
      </c>
      <c r="O43" s="78">
        <f t="shared" si="114"/>
        <v>0</v>
      </c>
      <c r="P43" s="78">
        <f t="shared" si="114"/>
        <v>0</v>
      </c>
      <c r="Q43" s="78">
        <f t="shared" si="114"/>
        <v>155</v>
      </c>
      <c r="R43" s="78">
        <f t="shared" si="114"/>
        <v>0</v>
      </c>
      <c r="S43" s="78">
        <f t="shared" si="114"/>
        <v>0</v>
      </c>
      <c r="T43" s="78">
        <f t="shared" si="114"/>
        <v>0</v>
      </c>
      <c r="U43" s="78">
        <f t="shared" si="114"/>
        <v>41509</v>
      </c>
      <c r="V43" s="78">
        <f t="shared" si="114"/>
        <v>14278</v>
      </c>
      <c r="W43" s="78">
        <f t="shared" si="114"/>
        <v>0</v>
      </c>
      <c r="X43" s="78">
        <f t="shared" si="114"/>
        <v>5497</v>
      </c>
      <c r="Y43" s="78">
        <f t="shared" si="114"/>
        <v>0</v>
      </c>
      <c r="Z43" s="78">
        <f t="shared" si="114"/>
        <v>0</v>
      </c>
      <c r="AA43" s="78">
        <f t="shared" si="114"/>
        <v>0</v>
      </c>
      <c r="AB43" s="78">
        <f t="shared" si="114"/>
        <v>105</v>
      </c>
      <c r="AC43" s="78">
        <f t="shared" si="114"/>
        <v>0</v>
      </c>
      <c r="AD43" s="78">
        <f t="shared" si="114"/>
        <v>0</v>
      </c>
      <c r="AE43" s="78">
        <f t="shared" si="114"/>
        <v>0</v>
      </c>
      <c r="AF43" s="78">
        <f t="shared" si="114"/>
        <v>0</v>
      </c>
      <c r="AG43" s="78">
        <f t="shared" si="114"/>
        <v>0</v>
      </c>
      <c r="AH43" s="78">
        <f t="shared" si="114"/>
        <v>0</v>
      </c>
      <c r="AI43" s="78">
        <f t="shared" si="114"/>
        <v>0</v>
      </c>
      <c r="AJ43" s="78">
        <f t="shared" si="114"/>
        <v>0</v>
      </c>
      <c r="AK43" s="78">
        <f t="shared" si="114"/>
        <v>0</v>
      </c>
      <c r="AL43" s="78">
        <f t="shared" si="114"/>
        <v>88735</v>
      </c>
      <c r="AM43" s="78">
        <f t="shared" si="114"/>
        <v>0</v>
      </c>
      <c r="AN43" s="78">
        <f t="shared" si="114"/>
        <v>0</v>
      </c>
      <c r="AO43" s="78">
        <f t="shared" si="114"/>
        <v>0</v>
      </c>
      <c r="AP43" s="78">
        <f t="shared" si="114"/>
        <v>0</v>
      </c>
      <c r="AQ43" s="78">
        <f t="shared" si="114"/>
        <v>0</v>
      </c>
      <c r="AR43" s="78">
        <f t="shared" si="114"/>
        <v>0</v>
      </c>
      <c r="AS43" s="78">
        <f t="shared" si="114"/>
        <v>0</v>
      </c>
      <c r="AT43" s="78">
        <f t="shared" si="114"/>
        <v>0</v>
      </c>
      <c r="AU43" s="78">
        <f t="shared" si="114"/>
        <v>0</v>
      </c>
      <c r="AV43" s="78">
        <f t="shared" si="114"/>
        <v>0</v>
      </c>
      <c r="AW43" s="78">
        <f t="shared" si="114"/>
        <v>0</v>
      </c>
      <c r="AX43" s="78">
        <f t="shared" si="114"/>
        <v>0</v>
      </c>
      <c r="AY43" s="78">
        <f t="shared" si="114"/>
        <v>0</v>
      </c>
      <c r="AZ43" s="78">
        <f t="shared" si="114"/>
        <v>0</v>
      </c>
      <c r="BA43" s="78">
        <f t="shared" si="114"/>
        <v>560</v>
      </c>
      <c r="BB43" s="78">
        <f t="shared" si="114"/>
        <v>2500</v>
      </c>
      <c r="BC43" s="78">
        <f t="shared" si="114"/>
        <v>15758</v>
      </c>
      <c r="BD43" s="78">
        <f t="shared" si="114"/>
        <v>0</v>
      </c>
      <c r="BE43" s="78">
        <f t="shared" si="114"/>
        <v>0</v>
      </c>
      <c r="BF43" s="78">
        <f t="shared" si="114"/>
        <v>0</v>
      </c>
      <c r="BG43" s="78">
        <f t="shared" si="114"/>
        <v>0</v>
      </c>
      <c r="BH43" s="78">
        <f t="shared" si="114"/>
        <v>36868</v>
      </c>
      <c r="BI43" s="78">
        <f t="shared" si="114"/>
        <v>600</v>
      </c>
      <c r="BJ43" s="78">
        <f t="shared" si="114"/>
        <v>0</v>
      </c>
      <c r="BK43" s="78">
        <f t="shared" si="114"/>
        <v>4083</v>
      </c>
      <c r="BL43" s="80">
        <f t="shared" si="114"/>
        <v>357334</v>
      </c>
      <c r="BM43" s="78">
        <f t="shared" si="114"/>
        <v>8413</v>
      </c>
      <c r="BN43" s="78">
        <f t="shared" si="114"/>
        <v>9106</v>
      </c>
      <c r="BO43" s="78">
        <f t="shared" ref="BO43:DZ43" si="115">BO136</f>
        <v>0</v>
      </c>
      <c r="BP43" s="78">
        <f t="shared" si="115"/>
        <v>0</v>
      </c>
      <c r="BQ43" s="78">
        <f t="shared" si="115"/>
        <v>9615</v>
      </c>
      <c r="BR43" s="78">
        <f t="shared" si="115"/>
        <v>0</v>
      </c>
      <c r="BS43" s="78">
        <f t="shared" si="115"/>
        <v>31416</v>
      </c>
      <c r="BT43" s="78">
        <f t="shared" si="115"/>
        <v>0</v>
      </c>
      <c r="BU43" s="78">
        <f t="shared" si="115"/>
        <v>0</v>
      </c>
      <c r="BV43" s="78">
        <f t="shared" si="115"/>
        <v>634</v>
      </c>
      <c r="BW43" s="78">
        <f t="shared" si="115"/>
        <v>0</v>
      </c>
      <c r="BX43" s="78">
        <f t="shared" si="115"/>
        <v>0</v>
      </c>
      <c r="BY43" s="78">
        <f t="shared" si="115"/>
        <v>0</v>
      </c>
      <c r="BZ43" s="78">
        <f t="shared" si="115"/>
        <v>0</v>
      </c>
      <c r="CA43" s="78">
        <f t="shared" si="115"/>
        <v>0</v>
      </c>
      <c r="CB43" s="78">
        <f t="shared" si="115"/>
        <v>312265</v>
      </c>
      <c r="CC43" s="78">
        <f t="shared" si="115"/>
        <v>0</v>
      </c>
      <c r="CD43" s="78">
        <f t="shared" si="115"/>
        <v>0</v>
      </c>
      <c r="CE43" s="78">
        <f t="shared" si="115"/>
        <v>0</v>
      </c>
      <c r="CF43" s="78">
        <f t="shared" si="115"/>
        <v>0</v>
      </c>
      <c r="CG43" s="78">
        <f t="shared" si="115"/>
        <v>0</v>
      </c>
      <c r="CH43" s="78">
        <f t="shared" si="115"/>
        <v>0</v>
      </c>
      <c r="CI43" s="78">
        <f t="shared" si="115"/>
        <v>0</v>
      </c>
      <c r="CJ43" s="78">
        <f t="shared" si="115"/>
        <v>0</v>
      </c>
      <c r="CK43" s="78">
        <f t="shared" si="115"/>
        <v>0</v>
      </c>
      <c r="CL43" s="78">
        <f t="shared" si="115"/>
        <v>0</v>
      </c>
      <c r="CM43" s="80">
        <f t="shared" si="115"/>
        <v>728782</v>
      </c>
      <c r="CN43" s="78">
        <f t="shared" si="115"/>
        <v>0</v>
      </c>
      <c r="CO43" s="78">
        <f t="shared" si="115"/>
        <v>0</v>
      </c>
      <c r="CP43" s="78">
        <f t="shared" si="115"/>
        <v>0</v>
      </c>
      <c r="CQ43" s="78">
        <f t="shared" si="115"/>
        <v>30000</v>
      </c>
      <c r="CR43" s="78">
        <f t="shared" si="115"/>
        <v>0</v>
      </c>
      <c r="CS43" s="80">
        <f t="shared" si="115"/>
        <v>758782</v>
      </c>
      <c r="CT43" s="78">
        <f t="shared" si="115"/>
        <v>77997</v>
      </c>
      <c r="CU43" s="78">
        <f t="shared" si="115"/>
        <v>42044</v>
      </c>
      <c r="CV43" s="78">
        <f t="shared" si="115"/>
        <v>0</v>
      </c>
      <c r="CW43" s="78">
        <f t="shared" si="115"/>
        <v>0</v>
      </c>
      <c r="CX43" s="78">
        <f t="shared" si="115"/>
        <v>0</v>
      </c>
      <c r="CY43" s="78">
        <f t="shared" si="115"/>
        <v>0</v>
      </c>
      <c r="CZ43" s="78">
        <f t="shared" si="115"/>
        <v>0</v>
      </c>
      <c r="DA43" s="78">
        <f t="shared" si="115"/>
        <v>0</v>
      </c>
      <c r="DB43" s="78">
        <f t="shared" si="115"/>
        <v>0</v>
      </c>
      <c r="DC43" s="78">
        <f t="shared" si="115"/>
        <v>0</v>
      </c>
      <c r="DD43" s="78">
        <f t="shared" si="115"/>
        <v>0</v>
      </c>
      <c r="DE43" s="78">
        <f t="shared" si="115"/>
        <v>0</v>
      </c>
      <c r="DF43" s="78">
        <f t="shared" si="115"/>
        <v>0</v>
      </c>
      <c r="DG43" s="78">
        <f t="shared" si="115"/>
        <v>0</v>
      </c>
      <c r="DH43" s="78">
        <f t="shared" si="115"/>
        <v>0</v>
      </c>
      <c r="DI43" s="78">
        <f t="shared" si="115"/>
        <v>386231</v>
      </c>
      <c r="DJ43" s="78">
        <f t="shared" si="115"/>
        <v>0</v>
      </c>
      <c r="DK43" s="78">
        <f t="shared" si="115"/>
        <v>0</v>
      </c>
      <c r="DL43" s="78">
        <f t="shared" si="115"/>
        <v>0</v>
      </c>
      <c r="DM43" s="78">
        <f t="shared" si="115"/>
        <v>0</v>
      </c>
      <c r="DN43" s="78">
        <f t="shared" si="115"/>
        <v>0</v>
      </c>
      <c r="DO43" s="78">
        <f t="shared" si="115"/>
        <v>0</v>
      </c>
      <c r="DP43" s="78">
        <f t="shared" si="115"/>
        <v>0</v>
      </c>
      <c r="DQ43" s="78">
        <f t="shared" si="115"/>
        <v>0</v>
      </c>
      <c r="DR43" s="78">
        <f t="shared" si="115"/>
        <v>0</v>
      </c>
      <c r="DS43" s="78">
        <f t="shared" si="115"/>
        <v>0</v>
      </c>
      <c r="DT43" s="78">
        <f t="shared" si="115"/>
        <v>0</v>
      </c>
      <c r="DU43" s="78">
        <f t="shared" si="115"/>
        <v>41707</v>
      </c>
      <c r="DV43" s="78">
        <f t="shared" si="115"/>
        <v>0</v>
      </c>
      <c r="DW43" s="78">
        <f t="shared" si="115"/>
        <v>0</v>
      </c>
      <c r="DX43" s="78">
        <f t="shared" si="115"/>
        <v>0</v>
      </c>
      <c r="DY43" s="78">
        <f t="shared" si="115"/>
        <v>0</v>
      </c>
      <c r="DZ43" s="78">
        <f t="shared" si="115"/>
        <v>0</v>
      </c>
      <c r="EA43" s="78">
        <f t="shared" ref="EA43:GC43" si="116">EA136</f>
        <v>0</v>
      </c>
      <c r="EB43" s="78">
        <f t="shared" si="116"/>
        <v>52264</v>
      </c>
      <c r="EC43" s="78">
        <f t="shared" si="116"/>
        <v>0</v>
      </c>
      <c r="ED43" s="78">
        <f t="shared" si="116"/>
        <v>0</v>
      </c>
      <c r="EE43" s="78">
        <f t="shared" si="116"/>
        <v>0</v>
      </c>
      <c r="EF43" s="78">
        <f t="shared" si="116"/>
        <v>0</v>
      </c>
      <c r="EG43" s="78">
        <f t="shared" si="116"/>
        <v>0</v>
      </c>
      <c r="EH43" s="78">
        <f t="shared" si="116"/>
        <v>0</v>
      </c>
      <c r="EI43" s="78">
        <f t="shared" si="116"/>
        <v>0</v>
      </c>
      <c r="EJ43" s="78">
        <f t="shared" si="116"/>
        <v>0</v>
      </c>
      <c r="EK43" s="78">
        <f t="shared" si="116"/>
        <v>0</v>
      </c>
      <c r="EL43" s="78">
        <f t="shared" si="116"/>
        <v>0</v>
      </c>
      <c r="EM43" s="78">
        <f t="shared" si="116"/>
        <v>0</v>
      </c>
      <c r="EN43" s="78">
        <f t="shared" si="116"/>
        <v>0</v>
      </c>
      <c r="EO43" s="78">
        <f t="shared" si="116"/>
        <v>276</v>
      </c>
      <c r="EP43" s="78">
        <f t="shared" si="116"/>
        <v>0</v>
      </c>
      <c r="EQ43" s="78">
        <f t="shared" si="116"/>
        <v>0</v>
      </c>
      <c r="ER43" s="78">
        <f t="shared" si="116"/>
        <v>853</v>
      </c>
      <c r="ES43" s="78">
        <f t="shared" si="116"/>
        <v>0</v>
      </c>
      <c r="ET43" s="78">
        <f t="shared" si="116"/>
        <v>6790</v>
      </c>
      <c r="EU43" s="78">
        <f t="shared" si="116"/>
        <v>4500</v>
      </c>
      <c r="EV43" s="78">
        <f t="shared" si="116"/>
        <v>1085</v>
      </c>
      <c r="EW43" s="78">
        <f t="shared" si="116"/>
        <v>0</v>
      </c>
      <c r="EX43" s="78">
        <f t="shared" si="116"/>
        <v>0</v>
      </c>
      <c r="EY43" s="78">
        <f t="shared" si="116"/>
        <v>0</v>
      </c>
      <c r="EZ43" s="78">
        <f t="shared" si="116"/>
        <v>4875</v>
      </c>
      <c r="FA43" s="78">
        <f t="shared" si="116"/>
        <v>0</v>
      </c>
      <c r="FB43" s="78">
        <f t="shared" si="116"/>
        <v>0</v>
      </c>
      <c r="FC43" s="78">
        <f t="shared" si="116"/>
        <v>128842</v>
      </c>
      <c r="FD43" s="78">
        <f t="shared" si="116"/>
        <v>0</v>
      </c>
      <c r="FE43" s="78">
        <f t="shared" si="116"/>
        <v>0</v>
      </c>
      <c r="FF43" s="78">
        <f t="shared" si="116"/>
        <v>0</v>
      </c>
      <c r="FG43" s="78">
        <f t="shared" si="116"/>
        <v>0</v>
      </c>
      <c r="FH43" s="78">
        <f t="shared" si="116"/>
        <v>0</v>
      </c>
      <c r="FI43" s="78">
        <f t="shared" si="116"/>
        <v>1157</v>
      </c>
      <c r="FJ43" s="78">
        <f t="shared" si="116"/>
        <v>0</v>
      </c>
      <c r="FK43" s="78">
        <f t="shared" si="116"/>
        <v>0</v>
      </c>
      <c r="FL43" s="78">
        <f t="shared" si="116"/>
        <v>0</v>
      </c>
      <c r="FM43" s="78">
        <f t="shared" si="116"/>
        <v>0</v>
      </c>
      <c r="FN43" s="78">
        <f t="shared" si="116"/>
        <v>0</v>
      </c>
      <c r="FO43" s="78">
        <f t="shared" si="116"/>
        <v>0</v>
      </c>
      <c r="FP43" s="78">
        <f t="shared" si="116"/>
        <v>0</v>
      </c>
      <c r="FQ43" s="78">
        <f t="shared" si="116"/>
        <v>6042</v>
      </c>
      <c r="FR43" s="78">
        <f t="shared" si="116"/>
        <v>0</v>
      </c>
      <c r="FS43" s="78">
        <f t="shared" si="116"/>
        <v>205</v>
      </c>
      <c r="FT43" s="78">
        <f t="shared" si="116"/>
        <v>0</v>
      </c>
      <c r="FU43" s="78">
        <f t="shared" si="116"/>
        <v>11025</v>
      </c>
      <c r="FV43" s="78">
        <f t="shared" si="116"/>
        <v>885</v>
      </c>
      <c r="FW43" s="78">
        <f t="shared" si="116"/>
        <v>0</v>
      </c>
      <c r="FX43" s="78">
        <f t="shared" si="116"/>
        <v>0</v>
      </c>
      <c r="FY43" s="78">
        <f t="shared" si="116"/>
        <v>0</v>
      </c>
      <c r="FZ43" s="78">
        <f t="shared" si="116"/>
        <v>0</v>
      </c>
      <c r="GA43" s="80">
        <f t="shared" si="116"/>
        <v>766779</v>
      </c>
      <c r="GB43" s="78">
        <f t="shared" si="116"/>
        <v>30000</v>
      </c>
      <c r="GC43" s="212">
        <f t="shared" si="116"/>
        <v>796779</v>
      </c>
    </row>
    <row r="44" spans="2:185" outlineLevel="1">
      <c r="B44" s="73" t="s">
        <v>48</v>
      </c>
      <c r="C44" s="124" t="str">
        <f t="shared" ref="C44:BN44" si="117">C137</f>
        <v>380375300000</v>
      </c>
      <c r="D44" s="124" t="str">
        <f t="shared" si="117"/>
        <v>Town of Schodack</v>
      </c>
      <c r="E44" s="124" t="str">
        <f t="shared" si="117"/>
        <v>Rensselaer</v>
      </c>
      <c r="F44" s="124" t="str">
        <f t="shared" si="117"/>
        <v>12/31</v>
      </c>
      <c r="G44" s="125">
        <f t="shared" si="117"/>
        <v>12794</v>
      </c>
      <c r="H44" s="126">
        <f t="shared" si="117"/>
        <v>0</v>
      </c>
      <c r="I44" s="126">
        <f t="shared" si="117"/>
        <v>61.9</v>
      </c>
      <c r="J44" s="127">
        <f t="shared" si="117"/>
        <v>1128496869</v>
      </c>
      <c r="K44" s="127">
        <f t="shared" si="117"/>
        <v>16469915</v>
      </c>
      <c r="L44" s="127">
        <f t="shared" si="117"/>
        <v>5536364</v>
      </c>
      <c r="M44" s="127">
        <f t="shared" si="117"/>
        <v>0</v>
      </c>
      <c r="N44" s="127">
        <f t="shared" si="117"/>
        <v>0</v>
      </c>
      <c r="O44" s="127">
        <f t="shared" si="117"/>
        <v>0</v>
      </c>
      <c r="P44" s="127">
        <f t="shared" si="117"/>
        <v>203025</v>
      </c>
      <c r="Q44" s="127">
        <f t="shared" si="117"/>
        <v>30380</v>
      </c>
      <c r="R44" s="127">
        <f t="shared" si="117"/>
        <v>0</v>
      </c>
      <c r="S44" s="127">
        <f t="shared" si="117"/>
        <v>0</v>
      </c>
      <c r="T44" s="127">
        <f t="shared" si="117"/>
        <v>0</v>
      </c>
      <c r="U44" s="127">
        <f t="shared" si="117"/>
        <v>1026675</v>
      </c>
      <c r="V44" s="127">
        <f t="shared" si="117"/>
        <v>0</v>
      </c>
      <c r="W44" s="127">
        <f t="shared" si="117"/>
        <v>0</v>
      </c>
      <c r="X44" s="127">
        <f t="shared" si="117"/>
        <v>75588</v>
      </c>
      <c r="Y44" s="127">
        <f t="shared" si="117"/>
        <v>0</v>
      </c>
      <c r="Z44" s="127">
        <f t="shared" si="117"/>
        <v>0</v>
      </c>
      <c r="AA44" s="127">
        <f t="shared" si="117"/>
        <v>0</v>
      </c>
      <c r="AB44" s="127">
        <f t="shared" si="117"/>
        <v>26318</v>
      </c>
      <c r="AC44" s="127">
        <f t="shared" si="117"/>
        <v>0</v>
      </c>
      <c r="AD44" s="127">
        <f t="shared" si="117"/>
        <v>64147</v>
      </c>
      <c r="AE44" s="127">
        <f t="shared" si="117"/>
        <v>2130</v>
      </c>
      <c r="AF44" s="127">
        <f t="shared" si="117"/>
        <v>0</v>
      </c>
      <c r="AG44" s="127">
        <f t="shared" si="117"/>
        <v>0</v>
      </c>
      <c r="AH44" s="127">
        <f t="shared" si="117"/>
        <v>0</v>
      </c>
      <c r="AI44" s="127">
        <f t="shared" si="117"/>
        <v>0</v>
      </c>
      <c r="AJ44" s="127">
        <f t="shared" si="117"/>
        <v>52266</v>
      </c>
      <c r="AK44" s="127">
        <f t="shared" si="117"/>
        <v>109134</v>
      </c>
      <c r="AL44" s="127">
        <f t="shared" si="117"/>
        <v>259145</v>
      </c>
      <c r="AM44" s="127">
        <f t="shared" si="117"/>
        <v>280180</v>
      </c>
      <c r="AN44" s="127">
        <f t="shared" si="117"/>
        <v>0</v>
      </c>
      <c r="AO44" s="127">
        <f t="shared" si="117"/>
        <v>1570</v>
      </c>
      <c r="AP44" s="127">
        <f t="shared" si="117"/>
        <v>0</v>
      </c>
      <c r="AQ44" s="127">
        <f t="shared" si="117"/>
        <v>6765</v>
      </c>
      <c r="AR44" s="127">
        <f t="shared" si="117"/>
        <v>0</v>
      </c>
      <c r="AS44" s="127">
        <f t="shared" si="117"/>
        <v>2393</v>
      </c>
      <c r="AT44" s="127">
        <f t="shared" si="117"/>
        <v>0</v>
      </c>
      <c r="AU44" s="127">
        <f t="shared" si="117"/>
        <v>0</v>
      </c>
      <c r="AV44" s="127">
        <f t="shared" si="117"/>
        <v>0</v>
      </c>
      <c r="AW44" s="127">
        <f t="shared" si="117"/>
        <v>0</v>
      </c>
      <c r="AX44" s="127">
        <f t="shared" si="117"/>
        <v>0</v>
      </c>
      <c r="AY44" s="127">
        <f t="shared" si="117"/>
        <v>0</v>
      </c>
      <c r="AZ44" s="127">
        <f t="shared" si="117"/>
        <v>0</v>
      </c>
      <c r="BA44" s="127">
        <f t="shared" si="117"/>
        <v>66818</v>
      </c>
      <c r="BB44" s="127">
        <f t="shared" si="117"/>
        <v>21906</v>
      </c>
      <c r="BC44" s="127">
        <f t="shared" si="117"/>
        <v>39199</v>
      </c>
      <c r="BD44" s="127">
        <f t="shared" si="117"/>
        <v>248196</v>
      </c>
      <c r="BE44" s="127">
        <f t="shared" si="117"/>
        <v>0</v>
      </c>
      <c r="BF44" s="127">
        <f t="shared" si="117"/>
        <v>21593</v>
      </c>
      <c r="BG44" s="127">
        <f t="shared" si="117"/>
        <v>0</v>
      </c>
      <c r="BH44" s="127">
        <f t="shared" si="117"/>
        <v>0</v>
      </c>
      <c r="BI44" s="127">
        <f t="shared" si="117"/>
        <v>0</v>
      </c>
      <c r="BJ44" s="127">
        <f t="shared" si="117"/>
        <v>0</v>
      </c>
      <c r="BK44" s="127">
        <f t="shared" si="117"/>
        <v>485424</v>
      </c>
      <c r="BL44" s="128">
        <f t="shared" si="117"/>
        <v>8559216</v>
      </c>
      <c r="BM44" s="127">
        <f t="shared" si="117"/>
        <v>71213</v>
      </c>
      <c r="BN44" s="127">
        <f t="shared" si="117"/>
        <v>323071</v>
      </c>
      <c r="BO44" s="127">
        <f t="shared" ref="BO44:DZ44" si="118">BO137</f>
        <v>0</v>
      </c>
      <c r="BP44" s="127">
        <f t="shared" si="118"/>
        <v>0</v>
      </c>
      <c r="BQ44" s="127">
        <f t="shared" si="118"/>
        <v>0</v>
      </c>
      <c r="BR44" s="127">
        <f t="shared" si="118"/>
        <v>0</v>
      </c>
      <c r="BS44" s="127">
        <f t="shared" si="118"/>
        <v>169652</v>
      </c>
      <c r="BT44" s="127">
        <f t="shared" si="118"/>
        <v>0</v>
      </c>
      <c r="BU44" s="127">
        <f t="shared" si="118"/>
        <v>0</v>
      </c>
      <c r="BV44" s="127">
        <f t="shared" si="118"/>
        <v>6463</v>
      </c>
      <c r="BW44" s="127">
        <f t="shared" si="118"/>
        <v>6511</v>
      </c>
      <c r="BX44" s="127">
        <f t="shared" si="118"/>
        <v>0</v>
      </c>
      <c r="BY44" s="127">
        <f t="shared" si="118"/>
        <v>0</v>
      </c>
      <c r="BZ44" s="127">
        <f t="shared" si="118"/>
        <v>483</v>
      </c>
      <c r="CA44" s="127">
        <f t="shared" si="118"/>
        <v>0</v>
      </c>
      <c r="CB44" s="127">
        <f t="shared" si="118"/>
        <v>22871</v>
      </c>
      <c r="CC44" s="127">
        <f t="shared" si="118"/>
        <v>0</v>
      </c>
      <c r="CD44" s="127">
        <f t="shared" si="118"/>
        <v>0</v>
      </c>
      <c r="CE44" s="127">
        <f t="shared" si="118"/>
        <v>225871</v>
      </c>
      <c r="CF44" s="127">
        <f t="shared" si="118"/>
        <v>0</v>
      </c>
      <c r="CG44" s="127">
        <f t="shared" si="118"/>
        <v>0</v>
      </c>
      <c r="CH44" s="127">
        <f t="shared" si="118"/>
        <v>0</v>
      </c>
      <c r="CI44" s="127">
        <f t="shared" si="118"/>
        <v>0</v>
      </c>
      <c r="CJ44" s="127">
        <f t="shared" si="118"/>
        <v>0</v>
      </c>
      <c r="CK44" s="127">
        <f t="shared" si="118"/>
        <v>1030</v>
      </c>
      <c r="CL44" s="127">
        <f t="shared" si="118"/>
        <v>0</v>
      </c>
      <c r="CM44" s="128">
        <f t="shared" si="118"/>
        <v>9386382</v>
      </c>
      <c r="CN44" s="127">
        <f t="shared" si="118"/>
        <v>1419552</v>
      </c>
      <c r="CO44" s="127">
        <f t="shared" si="118"/>
        <v>316311</v>
      </c>
      <c r="CP44" s="127">
        <f t="shared" si="118"/>
        <v>0</v>
      </c>
      <c r="CQ44" s="127">
        <f t="shared" si="118"/>
        <v>3722343</v>
      </c>
      <c r="CR44" s="127">
        <f t="shared" si="118"/>
        <v>0</v>
      </c>
      <c r="CS44" s="128">
        <f t="shared" si="118"/>
        <v>14844587</v>
      </c>
      <c r="CT44" s="127">
        <f t="shared" si="118"/>
        <v>245010</v>
      </c>
      <c r="CU44" s="127">
        <f t="shared" si="118"/>
        <v>923117</v>
      </c>
      <c r="CV44" s="127">
        <f t="shared" si="118"/>
        <v>0</v>
      </c>
      <c r="CW44" s="127">
        <f t="shared" si="118"/>
        <v>205531</v>
      </c>
      <c r="CX44" s="127">
        <f t="shared" si="118"/>
        <v>153849</v>
      </c>
      <c r="CY44" s="127">
        <f t="shared" si="118"/>
        <v>0</v>
      </c>
      <c r="CZ44" s="127">
        <f t="shared" si="118"/>
        <v>0</v>
      </c>
      <c r="DA44" s="127">
        <f t="shared" si="118"/>
        <v>0</v>
      </c>
      <c r="DB44" s="127">
        <f t="shared" si="118"/>
        <v>0</v>
      </c>
      <c r="DC44" s="127">
        <f t="shared" si="118"/>
        <v>0</v>
      </c>
      <c r="DD44" s="127">
        <f t="shared" si="118"/>
        <v>0</v>
      </c>
      <c r="DE44" s="127">
        <f t="shared" si="118"/>
        <v>0</v>
      </c>
      <c r="DF44" s="127">
        <f t="shared" si="118"/>
        <v>0</v>
      </c>
      <c r="DG44" s="127">
        <f t="shared" si="118"/>
        <v>0</v>
      </c>
      <c r="DH44" s="127">
        <f t="shared" si="118"/>
        <v>1048263</v>
      </c>
      <c r="DI44" s="127">
        <f t="shared" si="118"/>
        <v>173088</v>
      </c>
      <c r="DJ44" s="127">
        <f t="shared" si="118"/>
        <v>209120</v>
      </c>
      <c r="DK44" s="127">
        <f t="shared" si="118"/>
        <v>0</v>
      </c>
      <c r="DL44" s="127">
        <f t="shared" si="118"/>
        <v>0</v>
      </c>
      <c r="DM44" s="127">
        <f t="shared" si="118"/>
        <v>0</v>
      </c>
      <c r="DN44" s="127">
        <f t="shared" si="118"/>
        <v>176885</v>
      </c>
      <c r="DO44" s="127">
        <f t="shared" si="118"/>
        <v>2266</v>
      </c>
      <c r="DP44" s="127">
        <f t="shared" si="118"/>
        <v>0</v>
      </c>
      <c r="DQ44" s="127">
        <f t="shared" si="118"/>
        <v>0</v>
      </c>
      <c r="DR44" s="127">
        <f t="shared" si="118"/>
        <v>0</v>
      </c>
      <c r="DS44" s="127">
        <f t="shared" si="118"/>
        <v>0</v>
      </c>
      <c r="DT44" s="127">
        <f t="shared" si="118"/>
        <v>0</v>
      </c>
      <c r="DU44" s="127">
        <f t="shared" si="118"/>
        <v>1393783</v>
      </c>
      <c r="DV44" s="127">
        <f t="shared" si="118"/>
        <v>0</v>
      </c>
      <c r="DW44" s="127">
        <f t="shared" si="118"/>
        <v>0</v>
      </c>
      <c r="DX44" s="127">
        <f t="shared" si="118"/>
        <v>0</v>
      </c>
      <c r="DY44" s="127">
        <f t="shared" si="118"/>
        <v>0</v>
      </c>
      <c r="DZ44" s="127">
        <f t="shared" si="118"/>
        <v>0</v>
      </c>
      <c r="EA44" s="127">
        <f t="shared" ref="EA44:GC44" si="119">EA137</f>
        <v>448490</v>
      </c>
      <c r="EB44" s="127">
        <f t="shared" si="119"/>
        <v>28315</v>
      </c>
      <c r="EC44" s="127">
        <f t="shared" si="119"/>
        <v>0</v>
      </c>
      <c r="ED44" s="127">
        <f t="shared" si="119"/>
        <v>0</v>
      </c>
      <c r="EE44" s="127">
        <f t="shared" si="119"/>
        <v>0</v>
      </c>
      <c r="EF44" s="127">
        <f t="shared" si="119"/>
        <v>0</v>
      </c>
      <c r="EG44" s="127">
        <f t="shared" si="119"/>
        <v>0</v>
      </c>
      <c r="EH44" s="127">
        <f t="shared" si="119"/>
        <v>235212</v>
      </c>
      <c r="EI44" s="127">
        <f t="shared" si="119"/>
        <v>0</v>
      </c>
      <c r="EJ44" s="127">
        <f t="shared" si="119"/>
        <v>0</v>
      </c>
      <c r="EK44" s="127">
        <f t="shared" si="119"/>
        <v>0</v>
      </c>
      <c r="EL44" s="127">
        <f t="shared" si="119"/>
        <v>0</v>
      </c>
      <c r="EM44" s="127">
        <f t="shared" si="119"/>
        <v>0</v>
      </c>
      <c r="EN44" s="127">
        <f t="shared" si="119"/>
        <v>0</v>
      </c>
      <c r="EO44" s="127">
        <f t="shared" si="119"/>
        <v>4000</v>
      </c>
      <c r="EP44" s="127">
        <f t="shared" si="119"/>
        <v>0</v>
      </c>
      <c r="EQ44" s="127">
        <f t="shared" si="119"/>
        <v>0</v>
      </c>
      <c r="ER44" s="127">
        <f t="shared" si="119"/>
        <v>20702</v>
      </c>
      <c r="ES44" s="127">
        <f t="shared" si="119"/>
        <v>0</v>
      </c>
      <c r="ET44" s="127">
        <f t="shared" si="119"/>
        <v>157088</v>
      </c>
      <c r="EU44" s="127">
        <f t="shared" si="119"/>
        <v>315650</v>
      </c>
      <c r="EV44" s="127">
        <f t="shared" si="119"/>
        <v>5649</v>
      </c>
      <c r="EW44" s="127">
        <f t="shared" si="119"/>
        <v>0</v>
      </c>
      <c r="EX44" s="127">
        <f t="shared" si="119"/>
        <v>14138</v>
      </c>
      <c r="EY44" s="127">
        <f t="shared" si="119"/>
        <v>7350</v>
      </c>
      <c r="EZ44" s="127">
        <f t="shared" si="119"/>
        <v>0</v>
      </c>
      <c r="FA44" s="127">
        <f t="shared" si="119"/>
        <v>0</v>
      </c>
      <c r="FB44" s="127">
        <f t="shared" si="119"/>
        <v>0</v>
      </c>
      <c r="FC44" s="127">
        <f t="shared" si="119"/>
        <v>1004572</v>
      </c>
      <c r="FD44" s="127">
        <f t="shared" si="119"/>
        <v>0</v>
      </c>
      <c r="FE44" s="127">
        <f t="shared" si="119"/>
        <v>0</v>
      </c>
      <c r="FF44" s="127">
        <f t="shared" si="119"/>
        <v>0</v>
      </c>
      <c r="FG44" s="127">
        <f t="shared" si="119"/>
        <v>126801</v>
      </c>
      <c r="FH44" s="127">
        <f t="shared" si="119"/>
        <v>0</v>
      </c>
      <c r="FI44" s="127">
        <f t="shared" si="119"/>
        <v>223958</v>
      </c>
      <c r="FJ44" s="127">
        <f t="shared" si="119"/>
        <v>0</v>
      </c>
      <c r="FK44" s="127">
        <f t="shared" si="119"/>
        <v>0</v>
      </c>
      <c r="FL44" s="127">
        <f t="shared" si="119"/>
        <v>87897</v>
      </c>
      <c r="FM44" s="127">
        <f t="shared" si="119"/>
        <v>144812</v>
      </c>
      <c r="FN44" s="127">
        <f t="shared" si="119"/>
        <v>108518</v>
      </c>
      <c r="FO44" s="127">
        <f t="shared" si="119"/>
        <v>0</v>
      </c>
      <c r="FP44" s="127">
        <f t="shared" si="119"/>
        <v>0</v>
      </c>
      <c r="FQ44" s="127">
        <f t="shared" si="119"/>
        <v>219830</v>
      </c>
      <c r="FR44" s="127">
        <f t="shared" si="119"/>
        <v>412210</v>
      </c>
      <c r="FS44" s="127">
        <f t="shared" si="119"/>
        <v>975</v>
      </c>
      <c r="FT44" s="127">
        <f t="shared" si="119"/>
        <v>0</v>
      </c>
      <c r="FU44" s="127">
        <f t="shared" si="119"/>
        <v>78756</v>
      </c>
      <c r="FV44" s="127">
        <f t="shared" si="119"/>
        <v>0</v>
      </c>
      <c r="FW44" s="127">
        <f t="shared" si="119"/>
        <v>0</v>
      </c>
      <c r="FX44" s="127">
        <f t="shared" si="119"/>
        <v>4305</v>
      </c>
      <c r="FY44" s="127">
        <f t="shared" si="119"/>
        <v>1025092</v>
      </c>
      <c r="FZ44" s="127">
        <f t="shared" si="119"/>
        <v>391092</v>
      </c>
      <c r="GA44" s="128">
        <f t="shared" si="119"/>
        <v>9596324</v>
      </c>
      <c r="GB44" s="127">
        <f t="shared" si="119"/>
        <v>3722343</v>
      </c>
      <c r="GC44" s="211">
        <f t="shared" si="119"/>
        <v>13318667</v>
      </c>
    </row>
    <row r="45" spans="2:185" outlineLevel="1">
      <c r="B45" s="74" t="s">
        <v>49</v>
      </c>
      <c r="C45" s="75" t="str">
        <f t="shared" ref="C45:BN45" si="120">C138</f>
        <v>380475300790</v>
      </c>
      <c r="D45" s="75" t="str">
        <f t="shared" si="120"/>
        <v>Village of Castleton-On-Hudson</v>
      </c>
      <c r="E45" s="75" t="str">
        <f t="shared" si="120"/>
        <v>Rensselaer</v>
      </c>
      <c r="F45" s="75" t="str">
        <f t="shared" si="120"/>
        <v>05/31</v>
      </c>
      <c r="G45" s="76">
        <f t="shared" si="120"/>
        <v>1473</v>
      </c>
      <c r="H45" s="76">
        <f t="shared" si="120"/>
        <v>0</v>
      </c>
      <c r="I45" s="77">
        <f t="shared" si="120"/>
        <v>0.7</v>
      </c>
      <c r="J45" s="77">
        <f t="shared" si="120"/>
        <v>118313321</v>
      </c>
      <c r="K45" s="78">
        <f t="shared" si="120"/>
        <v>2136558</v>
      </c>
      <c r="L45" s="78">
        <f t="shared" si="120"/>
        <v>414550</v>
      </c>
      <c r="M45" s="78">
        <f t="shared" si="120"/>
        <v>0</v>
      </c>
      <c r="N45" s="78">
        <f t="shared" si="120"/>
        <v>0</v>
      </c>
      <c r="O45" s="78">
        <f t="shared" si="120"/>
        <v>0</v>
      </c>
      <c r="P45" s="78">
        <f t="shared" si="120"/>
        <v>0</v>
      </c>
      <c r="Q45" s="78">
        <f t="shared" si="120"/>
        <v>13580</v>
      </c>
      <c r="R45" s="78">
        <f t="shared" si="120"/>
        <v>0</v>
      </c>
      <c r="S45" s="78">
        <f t="shared" si="120"/>
        <v>0</v>
      </c>
      <c r="T45" s="78">
        <f t="shared" si="120"/>
        <v>0</v>
      </c>
      <c r="U45" s="78">
        <f t="shared" si="120"/>
        <v>115809</v>
      </c>
      <c r="V45" s="78">
        <f t="shared" si="120"/>
        <v>33580</v>
      </c>
      <c r="W45" s="78">
        <f t="shared" si="120"/>
        <v>0</v>
      </c>
      <c r="X45" s="78">
        <f t="shared" si="120"/>
        <v>3748</v>
      </c>
      <c r="Y45" s="78">
        <f t="shared" si="120"/>
        <v>0</v>
      </c>
      <c r="Z45" s="78">
        <f t="shared" si="120"/>
        <v>0</v>
      </c>
      <c r="AA45" s="78">
        <f t="shared" si="120"/>
        <v>0</v>
      </c>
      <c r="AB45" s="78">
        <f t="shared" si="120"/>
        <v>436</v>
      </c>
      <c r="AC45" s="78">
        <f t="shared" si="120"/>
        <v>0</v>
      </c>
      <c r="AD45" s="78">
        <f t="shared" si="120"/>
        <v>0</v>
      </c>
      <c r="AE45" s="78">
        <f t="shared" si="120"/>
        <v>1170</v>
      </c>
      <c r="AF45" s="78">
        <f t="shared" si="120"/>
        <v>0</v>
      </c>
      <c r="AG45" s="78">
        <f t="shared" si="120"/>
        <v>0</v>
      </c>
      <c r="AH45" s="78">
        <f t="shared" si="120"/>
        <v>0</v>
      </c>
      <c r="AI45" s="78">
        <f t="shared" si="120"/>
        <v>0</v>
      </c>
      <c r="AJ45" s="78">
        <f t="shared" si="120"/>
        <v>195644</v>
      </c>
      <c r="AK45" s="78">
        <f t="shared" si="120"/>
        <v>4306</v>
      </c>
      <c r="AL45" s="78">
        <f t="shared" si="120"/>
        <v>259866</v>
      </c>
      <c r="AM45" s="78">
        <f t="shared" si="120"/>
        <v>399416</v>
      </c>
      <c r="AN45" s="78">
        <f t="shared" si="120"/>
        <v>0</v>
      </c>
      <c r="AO45" s="78">
        <f t="shared" si="120"/>
        <v>0</v>
      </c>
      <c r="AP45" s="78">
        <f t="shared" si="120"/>
        <v>0</v>
      </c>
      <c r="AQ45" s="78">
        <f t="shared" si="120"/>
        <v>37000</v>
      </c>
      <c r="AR45" s="78">
        <f t="shared" si="120"/>
        <v>0</v>
      </c>
      <c r="AS45" s="78">
        <f t="shared" si="120"/>
        <v>0</v>
      </c>
      <c r="AT45" s="78">
        <f t="shared" si="120"/>
        <v>0</v>
      </c>
      <c r="AU45" s="78">
        <f t="shared" si="120"/>
        <v>104304</v>
      </c>
      <c r="AV45" s="78">
        <f t="shared" si="120"/>
        <v>0</v>
      </c>
      <c r="AW45" s="78">
        <f t="shared" si="120"/>
        <v>0</v>
      </c>
      <c r="AX45" s="78">
        <f t="shared" si="120"/>
        <v>0</v>
      </c>
      <c r="AY45" s="78">
        <f t="shared" si="120"/>
        <v>0</v>
      </c>
      <c r="AZ45" s="78">
        <f t="shared" si="120"/>
        <v>44575</v>
      </c>
      <c r="BA45" s="78">
        <f t="shared" si="120"/>
        <v>11680</v>
      </c>
      <c r="BB45" s="78">
        <f t="shared" si="120"/>
        <v>0</v>
      </c>
      <c r="BC45" s="78">
        <f t="shared" si="120"/>
        <v>600</v>
      </c>
      <c r="BD45" s="78">
        <f t="shared" si="120"/>
        <v>11508</v>
      </c>
      <c r="BE45" s="78">
        <f t="shared" si="120"/>
        <v>0</v>
      </c>
      <c r="BF45" s="78">
        <f t="shared" si="120"/>
        <v>0</v>
      </c>
      <c r="BG45" s="78">
        <f t="shared" si="120"/>
        <v>6120</v>
      </c>
      <c r="BH45" s="78">
        <f t="shared" si="120"/>
        <v>0</v>
      </c>
      <c r="BI45" s="78">
        <f t="shared" si="120"/>
        <v>8</v>
      </c>
      <c r="BJ45" s="78">
        <f t="shared" si="120"/>
        <v>0</v>
      </c>
      <c r="BK45" s="78">
        <f t="shared" si="120"/>
        <v>13454</v>
      </c>
      <c r="BL45" s="80">
        <f t="shared" si="120"/>
        <v>1671354</v>
      </c>
      <c r="BM45" s="78">
        <f t="shared" si="120"/>
        <v>14577</v>
      </c>
      <c r="BN45" s="78">
        <f t="shared" si="120"/>
        <v>20696</v>
      </c>
      <c r="BO45" s="78">
        <f t="shared" ref="BO45:DZ45" si="121">BO138</f>
        <v>0</v>
      </c>
      <c r="BP45" s="78">
        <f t="shared" si="121"/>
        <v>0</v>
      </c>
      <c r="BQ45" s="78">
        <f t="shared" si="121"/>
        <v>460558</v>
      </c>
      <c r="BR45" s="78">
        <f t="shared" si="121"/>
        <v>0</v>
      </c>
      <c r="BS45" s="78">
        <f t="shared" si="121"/>
        <v>54943</v>
      </c>
      <c r="BT45" s="78">
        <f t="shared" si="121"/>
        <v>0</v>
      </c>
      <c r="BU45" s="78">
        <f t="shared" si="121"/>
        <v>0</v>
      </c>
      <c r="BV45" s="78">
        <f t="shared" si="121"/>
        <v>0</v>
      </c>
      <c r="BW45" s="78">
        <f t="shared" si="121"/>
        <v>0</v>
      </c>
      <c r="BX45" s="78">
        <f t="shared" si="121"/>
        <v>0</v>
      </c>
      <c r="BY45" s="78">
        <f t="shared" si="121"/>
        <v>0</v>
      </c>
      <c r="BZ45" s="78">
        <f t="shared" si="121"/>
        <v>0</v>
      </c>
      <c r="CA45" s="78">
        <f t="shared" si="121"/>
        <v>0</v>
      </c>
      <c r="CB45" s="78">
        <f t="shared" si="121"/>
        <v>36741</v>
      </c>
      <c r="CC45" s="78">
        <f t="shared" si="121"/>
        <v>0</v>
      </c>
      <c r="CD45" s="78">
        <f t="shared" si="121"/>
        <v>0</v>
      </c>
      <c r="CE45" s="78">
        <f t="shared" si="121"/>
        <v>0</v>
      </c>
      <c r="CF45" s="78">
        <f t="shared" si="121"/>
        <v>0</v>
      </c>
      <c r="CG45" s="78">
        <f t="shared" si="121"/>
        <v>0</v>
      </c>
      <c r="CH45" s="78">
        <f t="shared" si="121"/>
        <v>0</v>
      </c>
      <c r="CI45" s="78">
        <f t="shared" si="121"/>
        <v>0</v>
      </c>
      <c r="CJ45" s="78">
        <f t="shared" si="121"/>
        <v>0</v>
      </c>
      <c r="CK45" s="78">
        <f t="shared" si="121"/>
        <v>0</v>
      </c>
      <c r="CL45" s="78">
        <f t="shared" si="121"/>
        <v>0</v>
      </c>
      <c r="CM45" s="80">
        <f t="shared" si="121"/>
        <v>2258869</v>
      </c>
      <c r="CN45" s="78">
        <f t="shared" si="121"/>
        <v>0</v>
      </c>
      <c r="CO45" s="78">
        <f t="shared" si="121"/>
        <v>0</v>
      </c>
      <c r="CP45" s="78">
        <f t="shared" si="121"/>
        <v>0</v>
      </c>
      <c r="CQ45" s="78">
        <f t="shared" si="121"/>
        <v>11933</v>
      </c>
      <c r="CR45" s="78">
        <f t="shared" si="121"/>
        <v>0</v>
      </c>
      <c r="CS45" s="80">
        <f t="shared" si="121"/>
        <v>2270802</v>
      </c>
      <c r="CT45" s="78">
        <f t="shared" si="121"/>
        <v>32579</v>
      </c>
      <c r="CU45" s="78">
        <f t="shared" si="121"/>
        <v>116670</v>
      </c>
      <c r="CV45" s="78">
        <f t="shared" si="121"/>
        <v>0</v>
      </c>
      <c r="CW45" s="78">
        <f t="shared" si="121"/>
        <v>0</v>
      </c>
      <c r="CX45" s="78">
        <f t="shared" si="121"/>
        <v>1985</v>
      </c>
      <c r="CY45" s="78">
        <f t="shared" si="121"/>
        <v>0</v>
      </c>
      <c r="CZ45" s="78">
        <f t="shared" si="121"/>
        <v>0</v>
      </c>
      <c r="DA45" s="78">
        <f t="shared" si="121"/>
        <v>0</v>
      </c>
      <c r="DB45" s="78">
        <f t="shared" si="121"/>
        <v>0</v>
      </c>
      <c r="DC45" s="78">
        <f t="shared" si="121"/>
        <v>0</v>
      </c>
      <c r="DD45" s="78">
        <f t="shared" si="121"/>
        <v>0</v>
      </c>
      <c r="DE45" s="78">
        <f t="shared" si="121"/>
        <v>0</v>
      </c>
      <c r="DF45" s="78">
        <f t="shared" si="121"/>
        <v>0</v>
      </c>
      <c r="DG45" s="78">
        <f t="shared" si="121"/>
        <v>0</v>
      </c>
      <c r="DH45" s="78">
        <f t="shared" si="121"/>
        <v>0</v>
      </c>
      <c r="DI45" s="78">
        <f t="shared" si="121"/>
        <v>60642</v>
      </c>
      <c r="DJ45" s="78">
        <f t="shared" si="121"/>
        <v>0</v>
      </c>
      <c r="DK45" s="78">
        <f t="shared" si="121"/>
        <v>0</v>
      </c>
      <c r="DL45" s="78">
        <f t="shared" si="121"/>
        <v>0</v>
      </c>
      <c r="DM45" s="78">
        <f t="shared" si="121"/>
        <v>0</v>
      </c>
      <c r="DN45" s="78">
        <f t="shared" si="121"/>
        <v>22173</v>
      </c>
      <c r="DO45" s="78">
        <f t="shared" si="121"/>
        <v>1200</v>
      </c>
      <c r="DP45" s="78">
        <f t="shared" si="121"/>
        <v>0</v>
      </c>
      <c r="DQ45" s="78">
        <f t="shared" si="121"/>
        <v>0</v>
      </c>
      <c r="DR45" s="78">
        <f t="shared" si="121"/>
        <v>0</v>
      </c>
      <c r="DS45" s="78">
        <f t="shared" si="121"/>
        <v>0</v>
      </c>
      <c r="DT45" s="78">
        <f t="shared" si="121"/>
        <v>0</v>
      </c>
      <c r="DU45" s="78">
        <f t="shared" si="121"/>
        <v>965890</v>
      </c>
      <c r="DV45" s="78">
        <f t="shared" si="121"/>
        <v>0</v>
      </c>
      <c r="DW45" s="78">
        <f t="shared" si="121"/>
        <v>0</v>
      </c>
      <c r="DX45" s="78">
        <f t="shared" si="121"/>
        <v>0</v>
      </c>
      <c r="DY45" s="78">
        <f t="shared" si="121"/>
        <v>0</v>
      </c>
      <c r="DZ45" s="78">
        <f t="shared" si="121"/>
        <v>0</v>
      </c>
      <c r="EA45" s="78">
        <f t="shared" ref="EA45:GC45" si="122">EA138</f>
        <v>34721</v>
      </c>
      <c r="EB45" s="78">
        <f t="shared" si="122"/>
        <v>69203</v>
      </c>
      <c r="EC45" s="78">
        <f t="shared" si="122"/>
        <v>0</v>
      </c>
      <c r="ED45" s="78">
        <f t="shared" si="122"/>
        <v>0</v>
      </c>
      <c r="EE45" s="78">
        <f t="shared" si="122"/>
        <v>0</v>
      </c>
      <c r="EF45" s="78">
        <f t="shared" si="122"/>
        <v>0</v>
      </c>
      <c r="EG45" s="78">
        <f t="shared" si="122"/>
        <v>0</v>
      </c>
      <c r="EH45" s="78">
        <f t="shared" si="122"/>
        <v>0</v>
      </c>
      <c r="EI45" s="78">
        <f t="shared" si="122"/>
        <v>0</v>
      </c>
      <c r="EJ45" s="78">
        <f t="shared" si="122"/>
        <v>0</v>
      </c>
      <c r="EK45" s="78">
        <f t="shared" si="122"/>
        <v>0</v>
      </c>
      <c r="EL45" s="78">
        <f t="shared" si="122"/>
        <v>0</v>
      </c>
      <c r="EM45" s="78">
        <f t="shared" si="122"/>
        <v>0</v>
      </c>
      <c r="EN45" s="78">
        <f t="shared" si="122"/>
        <v>0</v>
      </c>
      <c r="EO45" s="78">
        <f t="shared" si="122"/>
        <v>0</v>
      </c>
      <c r="EP45" s="78">
        <f t="shared" si="122"/>
        <v>0</v>
      </c>
      <c r="EQ45" s="78">
        <f t="shared" si="122"/>
        <v>11029</v>
      </c>
      <c r="ER45" s="78">
        <f t="shared" si="122"/>
        <v>166498</v>
      </c>
      <c r="ES45" s="78">
        <f t="shared" si="122"/>
        <v>0</v>
      </c>
      <c r="ET45" s="78">
        <f t="shared" si="122"/>
        <v>0</v>
      </c>
      <c r="EU45" s="78">
        <f t="shared" si="122"/>
        <v>87571</v>
      </c>
      <c r="EV45" s="78">
        <f t="shared" si="122"/>
        <v>1164</v>
      </c>
      <c r="EW45" s="78">
        <f t="shared" si="122"/>
        <v>0</v>
      </c>
      <c r="EX45" s="78">
        <f t="shared" si="122"/>
        <v>0</v>
      </c>
      <c r="EY45" s="78">
        <f t="shared" si="122"/>
        <v>0</v>
      </c>
      <c r="EZ45" s="78">
        <f t="shared" si="122"/>
        <v>1462</v>
      </c>
      <c r="FA45" s="78">
        <f t="shared" si="122"/>
        <v>0</v>
      </c>
      <c r="FB45" s="78">
        <f t="shared" si="122"/>
        <v>0</v>
      </c>
      <c r="FC45" s="78">
        <f t="shared" si="122"/>
        <v>126995</v>
      </c>
      <c r="FD45" s="78">
        <f t="shared" si="122"/>
        <v>0</v>
      </c>
      <c r="FE45" s="78">
        <f t="shared" si="122"/>
        <v>0</v>
      </c>
      <c r="FF45" s="78">
        <f t="shared" si="122"/>
        <v>0</v>
      </c>
      <c r="FG45" s="78">
        <f t="shared" si="122"/>
        <v>216532</v>
      </c>
      <c r="FH45" s="78">
        <f t="shared" si="122"/>
        <v>12168</v>
      </c>
      <c r="FI45" s="78">
        <f t="shared" si="122"/>
        <v>108643</v>
      </c>
      <c r="FJ45" s="78">
        <f t="shared" si="122"/>
        <v>0</v>
      </c>
      <c r="FK45" s="78">
        <f t="shared" si="122"/>
        <v>0</v>
      </c>
      <c r="FL45" s="78">
        <f t="shared" si="122"/>
        <v>246104</v>
      </c>
      <c r="FM45" s="78">
        <f t="shared" si="122"/>
        <v>39416</v>
      </c>
      <c r="FN45" s="78">
        <f t="shared" si="122"/>
        <v>0</v>
      </c>
      <c r="FO45" s="78">
        <f t="shared" si="122"/>
        <v>0</v>
      </c>
      <c r="FP45" s="78">
        <f t="shared" si="122"/>
        <v>8160</v>
      </c>
      <c r="FQ45" s="78">
        <f t="shared" si="122"/>
        <v>39821</v>
      </c>
      <c r="FR45" s="78">
        <f t="shared" si="122"/>
        <v>48000</v>
      </c>
      <c r="FS45" s="78">
        <f t="shared" si="122"/>
        <v>658</v>
      </c>
      <c r="FT45" s="78">
        <f t="shared" si="122"/>
        <v>0</v>
      </c>
      <c r="FU45" s="78">
        <f t="shared" si="122"/>
        <v>26921</v>
      </c>
      <c r="FV45" s="78">
        <f t="shared" si="122"/>
        <v>9397</v>
      </c>
      <c r="FW45" s="78">
        <f t="shared" si="122"/>
        <v>0</v>
      </c>
      <c r="FX45" s="78">
        <f t="shared" si="122"/>
        <v>1447</v>
      </c>
      <c r="FY45" s="78">
        <f t="shared" si="122"/>
        <v>109057</v>
      </c>
      <c r="FZ45" s="78">
        <f t="shared" si="122"/>
        <v>56395</v>
      </c>
      <c r="GA45" s="80">
        <f t="shared" si="122"/>
        <v>2622501</v>
      </c>
      <c r="GB45" s="78">
        <f t="shared" si="122"/>
        <v>11933</v>
      </c>
      <c r="GC45" s="212">
        <f t="shared" si="122"/>
        <v>2634434</v>
      </c>
    </row>
    <row r="46" spans="2:185" outlineLevel="1">
      <c r="B46" s="73" t="s">
        <v>50</v>
      </c>
      <c r="C46" s="124" t="str">
        <f t="shared" ref="C46:BN46" si="123">C139</f>
        <v>380380400000</v>
      </c>
      <c r="D46" s="124" t="str">
        <f t="shared" si="123"/>
        <v>Town of Stephentown</v>
      </c>
      <c r="E46" s="124" t="str">
        <f t="shared" si="123"/>
        <v>Rensselaer</v>
      </c>
      <c r="F46" s="124" t="str">
        <f t="shared" si="123"/>
        <v>12/31</v>
      </c>
      <c r="G46" s="125">
        <f t="shared" si="123"/>
        <v>2903</v>
      </c>
      <c r="H46" s="126">
        <f t="shared" si="123"/>
        <v>0</v>
      </c>
      <c r="I46" s="126">
        <f t="shared" si="123"/>
        <v>57.9</v>
      </c>
      <c r="J46" s="127">
        <f t="shared" si="123"/>
        <v>258190053</v>
      </c>
      <c r="K46" s="82">
        <f t="shared" si="123"/>
        <v>0</v>
      </c>
      <c r="L46" s="127" t="str">
        <f t="shared" si="123"/>
        <v>-</v>
      </c>
      <c r="M46" s="127">
        <f t="shared" si="123"/>
        <v>0</v>
      </c>
      <c r="N46" s="127" t="str">
        <f t="shared" si="123"/>
        <v>-</v>
      </c>
      <c r="O46" s="127" t="str">
        <f t="shared" si="123"/>
        <v>-</v>
      </c>
      <c r="P46" s="127" t="str">
        <f t="shared" si="123"/>
        <v>-</v>
      </c>
      <c r="Q46" s="127" t="str">
        <f t="shared" si="123"/>
        <v>-</v>
      </c>
      <c r="R46" s="127" t="str">
        <f t="shared" si="123"/>
        <v>-</v>
      </c>
      <c r="S46" s="127" t="str">
        <f t="shared" si="123"/>
        <v>-</v>
      </c>
      <c r="T46" s="127" t="str">
        <f t="shared" si="123"/>
        <v>-</v>
      </c>
      <c r="U46" s="127" t="str">
        <f t="shared" si="123"/>
        <v>-</v>
      </c>
      <c r="V46" s="127" t="str">
        <f t="shared" si="123"/>
        <v>-</v>
      </c>
      <c r="W46" s="127" t="str">
        <f t="shared" si="123"/>
        <v>-</v>
      </c>
      <c r="X46" s="127" t="str">
        <f t="shared" si="123"/>
        <v>-</v>
      </c>
      <c r="Y46" s="127" t="str">
        <f t="shared" si="123"/>
        <v>-</v>
      </c>
      <c r="Z46" s="127" t="str">
        <f t="shared" si="123"/>
        <v>-</v>
      </c>
      <c r="AA46" s="127" t="str">
        <f t="shared" si="123"/>
        <v>-</v>
      </c>
      <c r="AB46" s="127" t="str">
        <f t="shared" si="123"/>
        <v>-</v>
      </c>
      <c r="AC46" s="127" t="str">
        <f t="shared" si="123"/>
        <v>-</v>
      </c>
      <c r="AD46" s="127" t="str">
        <f t="shared" si="123"/>
        <v>-</v>
      </c>
      <c r="AE46" s="127" t="str">
        <f t="shared" si="123"/>
        <v>-</v>
      </c>
      <c r="AF46" s="127">
        <f t="shared" si="123"/>
        <v>0</v>
      </c>
      <c r="AG46" s="127" t="str">
        <f t="shared" si="123"/>
        <v>-</v>
      </c>
      <c r="AH46" s="127" t="str">
        <f t="shared" si="123"/>
        <v>-</v>
      </c>
      <c r="AI46" s="127" t="str">
        <f t="shared" si="123"/>
        <v>-</v>
      </c>
      <c r="AJ46" s="127" t="str">
        <f t="shared" si="123"/>
        <v>-</v>
      </c>
      <c r="AK46" s="127" t="str">
        <f t="shared" si="123"/>
        <v>-</v>
      </c>
      <c r="AL46" s="127" t="str">
        <f t="shared" si="123"/>
        <v>-</v>
      </c>
      <c r="AM46" s="127" t="str">
        <f t="shared" si="123"/>
        <v>-</v>
      </c>
      <c r="AN46" s="127" t="str">
        <f t="shared" si="123"/>
        <v>-</v>
      </c>
      <c r="AO46" s="127" t="str">
        <f t="shared" si="123"/>
        <v>-</v>
      </c>
      <c r="AP46" s="127" t="str">
        <f t="shared" si="123"/>
        <v>-</v>
      </c>
      <c r="AQ46" s="127" t="str">
        <f t="shared" si="123"/>
        <v>-</v>
      </c>
      <c r="AR46" s="127" t="str">
        <f t="shared" si="123"/>
        <v>-</v>
      </c>
      <c r="AS46" s="127" t="str">
        <f t="shared" si="123"/>
        <v>-</v>
      </c>
      <c r="AT46" s="127" t="str">
        <f t="shared" si="123"/>
        <v>-</v>
      </c>
      <c r="AU46" s="127" t="str">
        <f t="shared" si="123"/>
        <v>-</v>
      </c>
      <c r="AV46" s="127" t="str">
        <f t="shared" si="123"/>
        <v>-</v>
      </c>
      <c r="AW46" s="127" t="str">
        <f t="shared" si="123"/>
        <v>-</v>
      </c>
      <c r="AX46" s="127" t="str">
        <f t="shared" si="123"/>
        <v>-</v>
      </c>
      <c r="AY46" s="127" t="str">
        <f t="shared" si="123"/>
        <v>-</v>
      </c>
      <c r="AZ46" s="127" t="str">
        <f t="shared" si="123"/>
        <v>-</v>
      </c>
      <c r="BA46" s="127" t="str">
        <f t="shared" si="123"/>
        <v>-</v>
      </c>
      <c r="BB46" s="127" t="str">
        <f t="shared" si="123"/>
        <v>-</v>
      </c>
      <c r="BC46" s="127" t="str">
        <f t="shared" si="123"/>
        <v>-</v>
      </c>
      <c r="BD46" s="127" t="str">
        <f t="shared" si="123"/>
        <v>-</v>
      </c>
      <c r="BE46" s="127" t="str">
        <f t="shared" si="123"/>
        <v>-</v>
      </c>
      <c r="BF46" s="127" t="str">
        <f t="shared" si="123"/>
        <v>-</v>
      </c>
      <c r="BG46" s="127" t="str">
        <f t="shared" si="123"/>
        <v>-</v>
      </c>
      <c r="BH46" s="127" t="str">
        <f t="shared" si="123"/>
        <v>-</v>
      </c>
      <c r="BI46" s="127" t="str">
        <f t="shared" si="123"/>
        <v>-</v>
      </c>
      <c r="BJ46" s="127" t="str">
        <f t="shared" si="123"/>
        <v>-</v>
      </c>
      <c r="BK46" s="127" t="str">
        <f t="shared" si="123"/>
        <v>-</v>
      </c>
      <c r="BL46" s="128" t="str">
        <f t="shared" si="123"/>
        <v>-</v>
      </c>
      <c r="BM46" s="127" t="str">
        <f t="shared" si="123"/>
        <v>-</v>
      </c>
      <c r="BN46" s="127" t="str">
        <f t="shared" si="123"/>
        <v>-</v>
      </c>
      <c r="BO46" s="127" t="str">
        <f t="shared" ref="BO46:DZ46" si="124">BO139</f>
        <v>-</v>
      </c>
      <c r="BP46" s="127" t="str">
        <f t="shared" si="124"/>
        <v>-</v>
      </c>
      <c r="BQ46" s="127" t="str">
        <f t="shared" si="124"/>
        <v>-</v>
      </c>
      <c r="BR46" s="127" t="str">
        <f t="shared" si="124"/>
        <v>-</v>
      </c>
      <c r="BS46" s="127" t="str">
        <f t="shared" si="124"/>
        <v>-</v>
      </c>
      <c r="BT46" s="127" t="str">
        <f t="shared" si="124"/>
        <v>-</v>
      </c>
      <c r="BU46" s="127" t="str">
        <f t="shared" si="124"/>
        <v>-</v>
      </c>
      <c r="BV46" s="127" t="str">
        <f t="shared" si="124"/>
        <v>-</v>
      </c>
      <c r="BW46" s="127" t="str">
        <f t="shared" si="124"/>
        <v>-</v>
      </c>
      <c r="BX46" s="127" t="str">
        <f t="shared" si="124"/>
        <v>-</v>
      </c>
      <c r="BY46" s="127" t="str">
        <f t="shared" si="124"/>
        <v>-</v>
      </c>
      <c r="BZ46" s="127" t="str">
        <f t="shared" si="124"/>
        <v>-</v>
      </c>
      <c r="CA46" s="127" t="str">
        <f t="shared" si="124"/>
        <v>-</v>
      </c>
      <c r="CB46" s="127" t="str">
        <f t="shared" si="124"/>
        <v>-</v>
      </c>
      <c r="CC46" s="127" t="str">
        <f t="shared" si="124"/>
        <v>-</v>
      </c>
      <c r="CD46" s="127" t="str">
        <f t="shared" si="124"/>
        <v>-</v>
      </c>
      <c r="CE46" s="127" t="str">
        <f t="shared" si="124"/>
        <v>-</v>
      </c>
      <c r="CF46" s="127" t="str">
        <f t="shared" si="124"/>
        <v>-</v>
      </c>
      <c r="CG46" s="127" t="str">
        <f t="shared" si="124"/>
        <v>-</v>
      </c>
      <c r="CH46" s="127" t="str">
        <f t="shared" si="124"/>
        <v>-</v>
      </c>
      <c r="CI46" s="127" t="str">
        <f t="shared" si="124"/>
        <v>-</v>
      </c>
      <c r="CJ46" s="127" t="str">
        <f t="shared" si="124"/>
        <v>-</v>
      </c>
      <c r="CK46" s="127" t="str">
        <f t="shared" si="124"/>
        <v>-</v>
      </c>
      <c r="CL46" s="127" t="str">
        <f t="shared" si="124"/>
        <v>-</v>
      </c>
      <c r="CM46" s="128" t="str">
        <f t="shared" si="124"/>
        <v>-</v>
      </c>
      <c r="CN46" s="127" t="str">
        <f t="shared" si="124"/>
        <v>-</v>
      </c>
      <c r="CO46" s="127" t="str">
        <f t="shared" si="124"/>
        <v>-</v>
      </c>
      <c r="CP46" s="127" t="str">
        <f t="shared" si="124"/>
        <v>-</v>
      </c>
      <c r="CQ46" s="127" t="str">
        <f t="shared" si="124"/>
        <v>-</v>
      </c>
      <c r="CR46" s="127" t="str">
        <f t="shared" si="124"/>
        <v>-</v>
      </c>
      <c r="CS46" s="128" t="str">
        <f t="shared" si="124"/>
        <v>-</v>
      </c>
      <c r="CT46" s="127" t="str">
        <f t="shared" si="124"/>
        <v>-</v>
      </c>
      <c r="CU46" s="127" t="str">
        <f t="shared" si="124"/>
        <v>-</v>
      </c>
      <c r="CV46" s="127" t="str">
        <f t="shared" si="124"/>
        <v>-</v>
      </c>
      <c r="CW46" s="127" t="str">
        <f t="shared" si="124"/>
        <v>-</v>
      </c>
      <c r="CX46" s="127" t="str">
        <f t="shared" si="124"/>
        <v>-</v>
      </c>
      <c r="CY46" s="127" t="str">
        <f t="shared" si="124"/>
        <v>-</v>
      </c>
      <c r="CZ46" s="127" t="str">
        <f t="shared" si="124"/>
        <v>-</v>
      </c>
      <c r="DA46" s="127" t="str">
        <f t="shared" si="124"/>
        <v>-</v>
      </c>
      <c r="DB46" s="127" t="str">
        <f t="shared" si="124"/>
        <v>-</v>
      </c>
      <c r="DC46" s="127" t="str">
        <f t="shared" si="124"/>
        <v>-</v>
      </c>
      <c r="DD46" s="127" t="str">
        <f t="shared" si="124"/>
        <v>-</v>
      </c>
      <c r="DE46" s="127" t="str">
        <f t="shared" si="124"/>
        <v>-</v>
      </c>
      <c r="DF46" s="127" t="str">
        <f t="shared" si="124"/>
        <v>-</v>
      </c>
      <c r="DG46" s="127" t="str">
        <f t="shared" si="124"/>
        <v>-</v>
      </c>
      <c r="DH46" s="127" t="str">
        <f t="shared" si="124"/>
        <v>-</v>
      </c>
      <c r="DI46" s="127" t="str">
        <f t="shared" si="124"/>
        <v>-</v>
      </c>
      <c r="DJ46" s="127" t="str">
        <f t="shared" si="124"/>
        <v>-</v>
      </c>
      <c r="DK46" s="127" t="str">
        <f t="shared" si="124"/>
        <v>-</v>
      </c>
      <c r="DL46" s="127" t="str">
        <f t="shared" si="124"/>
        <v>-</v>
      </c>
      <c r="DM46" s="127" t="str">
        <f t="shared" si="124"/>
        <v>-</v>
      </c>
      <c r="DN46" s="127" t="str">
        <f t="shared" si="124"/>
        <v>-</v>
      </c>
      <c r="DO46" s="127" t="str">
        <f t="shared" si="124"/>
        <v>-</v>
      </c>
      <c r="DP46" s="127" t="str">
        <f t="shared" si="124"/>
        <v>-</v>
      </c>
      <c r="DQ46" s="127" t="str">
        <f t="shared" si="124"/>
        <v>-</v>
      </c>
      <c r="DR46" s="127" t="str">
        <f t="shared" si="124"/>
        <v>-</v>
      </c>
      <c r="DS46" s="127" t="str">
        <f t="shared" si="124"/>
        <v>-</v>
      </c>
      <c r="DT46" s="127" t="str">
        <f t="shared" si="124"/>
        <v>-</v>
      </c>
      <c r="DU46" s="127" t="str">
        <f t="shared" si="124"/>
        <v>-</v>
      </c>
      <c r="DV46" s="127" t="str">
        <f t="shared" si="124"/>
        <v>-</v>
      </c>
      <c r="DW46" s="127" t="str">
        <f t="shared" si="124"/>
        <v>-</v>
      </c>
      <c r="DX46" s="127" t="str">
        <f t="shared" si="124"/>
        <v>-</v>
      </c>
      <c r="DY46" s="127" t="str">
        <f t="shared" si="124"/>
        <v>-</v>
      </c>
      <c r="DZ46" s="127" t="str">
        <f t="shared" si="124"/>
        <v>-</v>
      </c>
      <c r="EA46" s="127" t="str">
        <f t="shared" ref="EA46:GC46" si="125">EA139</f>
        <v>-</v>
      </c>
      <c r="EB46" s="127" t="str">
        <f t="shared" si="125"/>
        <v>-</v>
      </c>
      <c r="EC46" s="127" t="str">
        <f t="shared" si="125"/>
        <v>-</v>
      </c>
      <c r="ED46" s="127" t="str">
        <f t="shared" si="125"/>
        <v>-</v>
      </c>
      <c r="EE46" s="127" t="str">
        <f t="shared" si="125"/>
        <v>-</v>
      </c>
      <c r="EF46" s="127" t="str">
        <f t="shared" si="125"/>
        <v>-</v>
      </c>
      <c r="EG46" s="127" t="str">
        <f t="shared" si="125"/>
        <v>-</v>
      </c>
      <c r="EH46" s="127" t="str">
        <f t="shared" si="125"/>
        <v>-</v>
      </c>
      <c r="EI46" s="127" t="str">
        <f t="shared" si="125"/>
        <v>-</v>
      </c>
      <c r="EJ46" s="127" t="str">
        <f t="shared" si="125"/>
        <v>-</v>
      </c>
      <c r="EK46" s="127" t="str">
        <f t="shared" si="125"/>
        <v>-</v>
      </c>
      <c r="EL46" s="127" t="str">
        <f t="shared" si="125"/>
        <v>-</v>
      </c>
      <c r="EM46" s="127" t="str">
        <f t="shared" si="125"/>
        <v>-</v>
      </c>
      <c r="EN46" s="127" t="str">
        <f t="shared" si="125"/>
        <v>-</v>
      </c>
      <c r="EO46" s="127" t="str">
        <f t="shared" si="125"/>
        <v>-</v>
      </c>
      <c r="EP46" s="127" t="str">
        <f t="shared" si="125"/>
        <v>-</v>
      </c>
      <c r="EQ46" s="127" t="str">
        <f t="shared" si="125"/>
        <v>-</v>
      </c>
      <c r="ER46" s="127" t="str">
        <f t="shared" si="125"/>
        <v>-</v>
      </c>
      <c r="ES46" s="127" t="str">
        <f t="shared" si="125"/>
        <v>-</v>
      </c>
      <c r="ET46" s="127" t="str">
        <f t="shared" si="125"/>
        <v>-</v>
      </c>
      <c r="EU46" s="127" t="str">
        <f t="shared" si="125"/>
        <v>-</v>
      </c>
      <c r="EV46" s="127" t="str">
        <f t="shared" si="125"/>
        <v>-</v>
      </c>
      <c r="EW46" s="127" t="str">
        <f t="shared" si="125"/>
        <v>-</v>
      </c>
      <c r="EX46" s="127" t="str">
        <f t="shared" si="125"/>
        <v>-</v>
      </c>
      <c r="EY46" s="127" t="str">
        <f t="shared" si="125"/>
        <v>-</v>
      </c>
      <c r="EZ46" s="127" t="str">
        <f t="shared" si="125"/>
        <v>-</v>
      </c>
      <c r="FA46" s="127" t="str">
        <f t="shared" si="125"/>
        <v>-</v>
      </c>
      <c r="FB46" s="127" t="str">
        <f t="shared" si="125"/>
        <v>-</v>
      </c>
      <c r="FC46" s="127" t="str">
        <f t="shared" si="125"/>
        <v>-</v>
      </c>
      <c r="FD46" s="127" t="str">
        <f t="shared" si="125"/>
        <v>-</v>
      </c>
      <c r="FE46" s="127" t="str">
        <f t="shared" si="125"/>
        <v>-</v>
      </c>
      <c r="FF46" s="127" t="str">
        <f t="shared" si="125"/>
        <v>-</v>
      </c>
      <c r="FG46" s="127" t="str">
        <f t="shared" si="125"/>
        <v>-</v>
      </c>
      <c r="FH46" s="127" t="str">
        <f t="shared" si="125"/>
        <v>-</v>
      </c>
      <c r="FI46" s="127" t="str">
        <f t="shared" si="125"/>
        <v>-</v>
      </c>
      <c r="FJ46" s="127" t="str">
        <f t="shared" si="125"/>
        <v>-</v>
      </c>
      <c r="FK46" s="127" t="str">
        <f t="shared" si="125"/>
        <v>-</v>
      </c>
      <c r="FL46" s="127" t="str">
        <f t="shared" si="125"/>
        <v>-</v>
      </c>
      <c r="FM46" s="127" t="str">
        <f t="shared" si="125"/>
        <v>-</v>
      </c>
      <c r="FN46" s="127" t="str">
        <f t="shared" si="125"/>
        <v>-</v>
      </c>
      <c r="FO46" s="127" t="str">
        <f t="shared" si="125"/>
        <v>-</v>
      </c>
      <c r="FP46" s="127" t="str">
        <f t="shared" si="125"/>
        <v>-</v>
      </c>
      <c r="FQ46" s="127" t="str">
        <f t="shared" si="125"/>
        <v>-</v>
      </c>
      <c r="FR46" s="127" t="str">
        <f t="shared" si="125"/>
        <v>-</v>
      </c>
      <c r="FS46" s="127" t="str">
        <f t="shared" si="125"/>
        <v>-</v>
      </c>
      <c r="FT46" s="127" t="str">
        <f t="shared" si="125"/>
        <v>-</v>
      </c>
      <c r="FU46" s="127" t="str">
        <f t="shared" si="125"/>
        <v>-</v>
      </c>
      <c r="FV46" s="127" t="str">
        <f t="shared" si="125"/>
        <v>-</v>
      </c>
      <c r="FW46" s="127" t="str">
        <f t="shared" si="125"/>
        <v>-</v>
      </c>
      <c r="FX46" s="127" t="str">
        <f t="shared" si="125"/>
        <v>-</v>
      </c>
      <c r="FY46" s="127" t="str">
        <f t="shared" si="125"/>
        <v>-</v>
      </c>
      <c r="FZ46" s="127" t="str">
        <f t="shared" si="125"/>
        <v>-</v>
      </c>
      <c r="GA46" s="128" t="str">
        <f t="shared" si="125"/>
        <v>-</v>
      </c>
      <c r="GB46" s="127" t="str">
        <f t="shared" si="125"/>
        <v>-</v>
      </c>
      <c r="GC46" s="211" t="str">
        <f t="shared" si="125"/>
        <v>-</v>
      </c>
    </row>
    <row r="47" spans="2:185" outlineLevel="1">
      <c r="B47" s="86" t="s">
        <v>51</v>
      </c>
      <c r="C47" s="130" t="str">
        <f t="shared" ref="C47:BN47" si="126">C140</f>
        <v>380257000000</v>
      </c>
      <c r="D47" s="130" t="str">
        <f t="shared" si="126"/>
        <v>City of Troy</v>
      </c>
      <c r="E47" s="130" t="str">
        <f t="shared" si="126"/>
        <v>Rensselaer</v>
      </c>
      <c r="F47" s="130" t="str">
        <f t="shared" si="126"/>
        <v>12/31</v>
      </c>
      <c r="G47" s="131">
        <f t="shared" si="126"/>
        <v>50129</v>
      </c>
      <c r="H47" s="132">
        <f t="shared" si="126"/>
        <v>0</v>
      </c>
      <c r="I47" s="132">
        <f t="shared" si="126"/>
        <v>10.4</v>
      </c>
      <c r="J47" s="133">
        <f t="shared" si="126"/>
        <v>1905426906</v>
      </c>
      <c r="K47" s="133">
        <f t="shared" si="126"/>
        <v>76568550</v>
      </c>
      <c r="L47" s="133">
        <f t="shared" si="126"/>
        <v>18310039</v>
      </c>
      <c r="M47" s="133">
        <f t="shared" si="126"/>
        <v>0</v>
      </c>
      <c r="N47" s="133">
        <f t="shared" si="126"/>
        <v>13468</v>
      </c>
      <c r="O47" s="133">
        <f t="shared" si="126"/>
        <v>0</v>
      </c>
      <c r="P47" s="133">
        <f t="shared" si="126"/>
        <v>1095428</v>
      </c>
      <c r="Q47" s="133">
        <f t="shared" si="126"/>
        <v>802592</v>
      </c>
      <c r="R47" s="133">
        <f t="shared" si="126"/>
        <v>0</v>
      </c>
      <c r="S47" s="133">
        <f t="shared" si="126"/>
        <v>0</v>
      </c>
      <c r="T47" s="133">
        <f t="shared" si="126"/>
        <v>7945</v>
      </c>
      <c r="U47" s="133">
        <f t="shared" si="126"/>
        <v>13374257</v>
      </c>
      <c r="V47" s="133">
        <f t="shared" si="126"/>
        <v>686896</v>
      </c>
      <c r="W47" s="133">
        <f t="shared" si="126"/>
        <v>0</v>
      </c>
      <c r="X47" s="133">
        <f t="shared" si="126"/>
        <v>539137</v>
      </c>
      <c r="Y47" s="133">
        <f t="shared" si="126"/>
        <v>0</v>
      </c>
      <c r="Z47" s="133">
        <f t="shared" si="126"/>
        <v>0</v>
      </c>
      <c r="AA47" s="133">
        <f t="shared" si="126"/>
        <v>0</v>
      </c>
      <c r="AB47" s="133">
        <f t="shared" si="126"/>
        <v>273155</v>
      </c>
      <c r="AC47" s="133">
        <f t="shared" si="126"/>
        <v>0</v>
      </c>
      <c r="AD47" s="133">
        <f t="shared" si="126"/>
        <v>106601</v>
      </c>
      <c r="AE47" s="133">
        <f t="shared" si="126"/>
        <v>2059288</v>
      </c>
      <c r="AF47" s="133">
        <f t="shared" si="126"/>
        <v>0</v>
      </c>
      <c r="AG47" s="133">
        <f t="shared" si="126"/>
        <v>1019086</v>
      </c>
      <c r="AH47" s="133">
        <f t="shared" si="126"/>
        <v>0</v>
      </c>
      <c r="AI47" s="133">
        <f t="shared" si="126"/>
        <v>331364</v>
      </c>
      <c r="AJ47" s="133">
        <f t="shared" si="126"/>
        <v>1530414</v>
      </c>
      <c r="AK47" s="133">
        <f t="shared" si="126"/>
        <v>475981</v>
      </c>
      <c r="AL47" s="133">
        <f t="shared" si="126"/>
        <v>10600082</v>
      </c>
      <c r="AM47" s="133">
        <f t="shared" si="126"/>
        <v>2849678</v>
      </c>
      <c r="AN47" s="133">
        <f t="shared" si="126"/>
        <v>0</v>
      </c>
      <c r="AO47" s="133">
        <f t="shared" si="126"/>
        <v>192088</v>
      </c>
      <c r="AP47" s="133">
        <f t="shared" si="126"/>
        <v>0</v>
      </c>
      <c r="AQ47" s="133">
        <f t="shared" si="126"/>
        <v>170871</v>
      </c>
      <c r="AR47" s="133">
        <f t="shared" si="126"/>
        <v>0</v>
      </c>
      <c r="AS47" s="133">
        <f t="shared" si="126"/>
        <v>37130</v>
      </c>
      <c r="AT47" s="133">
        <f t="shared" si="126"/>
        <v>0</v>
      </c>
      <c r="AU47" s="133">
        <f t="shared" si="126"/>
        <v>0</v>
      </c>
      <c r="AV47" s="133">
        <f t="shared" si="126"/>
        <v>0</v>
      </c>
      <c r="AW47" s="133">
        <f t="shared" si="126"/>
        <v>29484</v>
      </c>
      <c r="AX47" s="133">
        <f t="shared" si="126"/>
        <v>0</v>
      </c>
      <c r="AY47" s="133">
        <f t="shared" si="126"/>
        <v>0</v>
      </c>
      <c r="AZ47" s="133">
        <f t="shared" si="126"/>
        <v>0</v>
      </c>
      <c r="BA47" s="133">
        <f t="shared" si="126"/>
        <v>358774</v>
      </c>
      <c r="BB47" s="133">
        <f t="shared" si="126"/>
        <v>2612303</v>
      </c>
      <c r="BC47" s="133">
        <f t="shared" si="126"/>
        <v>292565</v>
      </c>
      <c r="BD47" s="133">
        <f t="shared" si="126"/>
        <v>1315654</v>
      </c>
      <c r="BE47" s="133">
        <f t="shared" si="126"/>
        <v>110986</v>
      </c>
      <c r="BF47" s="133">
        <f t="shared" si="126"/>
        <v>19765</v>
      </c>
      <c r="BG47" s="133">
        <f t="shared" si="126"/>
        <v>0</v>
      </c>
      <c r="BH47" s="133">
        <f t="shared" si="126"/>
        <v>0</v>
      </c>
      <c r="BI47" s="133">
        <f t="shared" si="126"/>
        <v>421118</v>
      </c>
      <c r="BJ47" s="133">
        <f t="shared" si="126"/>
        <v>0</v>
      </c>
      <c r="BK47" s="133">
        <f t="shared" si="126"/>
        <v>2378143</v>
      </c>
      <c r="BL47" s="134">
        <f t="shared" si="126"/>
        <v>62014292</v>
      </c>
      <c r="BM47" s="133">
        <f t="shared" si="126"/>
        <v>12530064</v>
      </c>
      <c r="BN47" s="133">
        <f t="shared" si="126"/>
        <v>480130</v>
      </c>
      <c r="BO47" s="133">
        <f t="shared" ref="BO47:DZ47" si="127">BO140</f>
        <v>185479</v>
      </c>
      <c r="BP47" s="133">
        <f t="shared" si="127"/>
        <v>0</v>
      </c>
      <c r="BQ47" s="133">
        <f t="shared" si="127"/>
        <v>531162</v>
      </c>
      <c r="BR47" s="133">
        <f t="shared" si="127"/>
        <v>0</v>
      </c>
      <c r="BS47" s="133">
        <f t="shared" si="127"/>
        <v>857645</v>
      </c>
      <c r="BT47" s="133">
        <f t="shared" si="127"/>
        <v>0</v>
      </c>
      <c r="BU47" s="133">
        <f t="shared" si="127"/>
        <v>0</v>
      </c>
      <c r="BV47" s="133">
        <f t="shared" si="127"/>
        <v>2059</v>
      </c>
      <c r="BW47" s="133">
        <f t="shared" si="127"/>
        <v>0</v>
      </c>
      <c r="BX47" s="133">
        <f t="shared" si="127"/>
        <v>0</v>
      </c>
      <c r="BY47" s="133">
        <f t="shared" si="127"/>
        <v>0</v>
      </c>
      <c r="BZ47" s="133">
        <f t="shared" si="127"/>
        <v>2163685</v>
      </c>
      <c r="CA47" s="133">
        <f t="shared" si="127"/>
        <v>0</v>
      </c>
      <c r="CB47" s="133">
        <f t="shared" si="127"/>
        <v>930012</v>
      </c>
      <c r="CC47" s="133">
        <f t="shared" si="127"/>
        <v>0</v>
      </c>
      <c r="CD47" s="133">
        <f t="shared" si="127"/>
        <v>5761857</v>
      </c>
      <c r="CE47" s="133">
        <f t="shared" si="127"/>
        <v>0</v>
      </c>
      <c r="CF47" s="133">
        <f t="shared" si="127"/>
        <v>2340482</v>
      </c>
      <c r="CG47" s="133">
        <f t="shared" si="127"/>
        <v>0</v>
      </c>
      <c r="CH47" s="133">
        <f t="shared" si="127"/>
        <v>0</v>
      </c>
      <c r="CI47" s="133">
        <f t="shared" si="127"/>
        <v>0</v>
      </c>
      <c r="CJ47" s="133">
        <f t="shared" si="127"/>
        <v>0</v>
      </c>
      <c r="CK47" s="133">
        <f t="shared" si="127"/>
        <v>0</v>
      </c>
      <c r="CL47" s="133">
        <f t="shared" si="127"/>
        <v>687152</v>
      </c>
      <c r="CM47" s="134">
        <f t="shared" si="127"/>
        <v>88484019</v>
      </c>
      <c r="CN47" s="133">
        <f t="shared" si="127"/>
        <v>1000000</v>
      </c>
      <c r="CO47" s="133">
        <f t="shared" si="127"/>
        <v>225000</v>
      </c>
      <c r="CP47" s="133">
        <f t="shared" si="127"/>
        <v>0</v>
      </c>
      <c r="CQ47" s="133">
        <f t="shared" si="127"/>
        <v>3672867</v>
      </c>
      <c r="CR47" s="133">
        <f t="shared" si="127"/>
        <v>0</v>
      </c>
      <c r="CS47" s="134">
        <f t="shared" si="127"/>
        <v>93381886</v>
      </c>
      <c r="CT47" s="133">
        <f t="shared" si="127"/>
        <v>4206232</v>
      </c>
      <c r="CU47" s="133">
        <f t="shared" si="127"/>
        <v>3364069</v>
      </c>
      <c r="CV47" s="133">
        <f t="shared" si="127"/>
        <v>0</v>
      </c>
      <c r="CW47" s="133">
        <f t="shared" si="127"/>
        <v>0</v>
      </c>
      <c r="CX47" s="133">
        <f t="shared" si="127"/>
        <v>1018307</v>
      </c>
      <c r="CY47" s="133">
        <f t="shared" si="127"/>
        <v>35144</v>
      </c>
      <c r="CZ47" s="133">
        <f t="shared" si="127"/>
        <v>0</v>
      </c>
      <c r="DA47" s="133">
        <f t="shared" si="127"/>
        <v>0</v>
      </c>
      <c r="DB47" s="133">
        <f t="shared" si="127"/>
        <v>0</v>
      </c>
      <c r="DC47" s="133">
        <f t="shared" si="127"/>
        <v>0</v>
      </c>
      <c r="DD47" s="133">
        <f t="shared" si="127"/>
        <v>0</v>
      </c>
      <c r="DE47" s="133">
        <f t="shared" si="127"/>
        <v>0</v>
      </c>
      <c r="DF47" s="133">
        <f t="shared" si="127"/>
        <v>0</v>
      </c>
      <c r="DG47" s="133">
        <f t="shared" si="127"/>
        <v>0</v>
      </c>
      <c r="DH47" s="133">
        <f t="shared" si="127"/>
        <v>12051865</v>
      </c>
      <c r="DI47" s="133">
        <f t="shared" si="127"/>
        <v>9833267</v>
      </c>
      <c r="DJ47" s="133">
        <f t="shared" si="127"/>
        <v>0</v>
      </c>
      <c r="DK47" s="133">
        <f t="shared" si="127"/>
        <v>0</v>
      </c>
      <c r="DL47" s="133">
        <f t="shared" si="127"/>
        <v>0</v>
      </c>
      <c r="DM47" s="133">
        <f t="shared" si="127"/>
        <v>0</v>
      </c>
      <c r="DN47" s="133">
        <f t="shared" si="127"/>
        <v>583074</v>
      </c>
      <c r="DO47" s="133">
        <f t="shared" si="127"/>
        <v>111111</v>
      </c>
      <c r="DP47" s="133">
        <f t="shared" si="127"/>
        <v>0</v>
      </c>
      <c r="DQ47" s="133">
        <f t="shared" si="127"/>
        <v>0</v>
      </c>
      <c r="DR47" s="133">
        <f t="shared" si="127"/>
        <v>0</v>
      </c>
      <c r="DS47" s="133">
        <f t="shared" si="127"/>
        <v>0</v>
      </c>
      <c r="DT47" s="133">
        <f t="shared" si="127"/>
        <v>0</v>
      </c>
      <c r="DU47" s="133">
        <f t="shared" si="127"/>
        <v>8849367</v>
      </c>
      <c r="DV47" s="133">
        <f t="shared" si="127"/>
        <v>0</v>
      </c>
      <c r="DW47" s="133">
        <f t="shared" si="127"/>
        <v>0</v>
      </c>
      <c r="DX47" s="133">
        <f t="shared" si="127"/>
        <v>0</v>
      </c>
      <c r="DY47" s="133">
        <f t="shared" si="127"/>
        <v>0</v>
      </c>
      <c r="DZ47" s="133">
        <f t="shared" si="127"/>
        <v>0</v>
      </c>
      <c r="EA47" s="133">
        <f t="shared" ref="EA47:GC47" si="128">EA140</f>
        <v>0</v>
      </c>
      <c r="EB47" s="133">
        <f t="shared" si="128"/>
        <v>296320</v>
      </c>
      <c r="EC47" s="133">
        <f t="shared" si="128"/>
        <v>467799</v>
      </c>
      <c r="ED47" s="133">
        <f t="shared" si="128"/>
        <v>0</v>
      </c>
      <c r="EE47" s="133">
        <f t="shared" si="128"/>
        <v>0</v>
      </c>
      <c r="EF47" s="133">
        <f t="shared" si="128"/>
        <v>0</v>
      </c>
      <c r="EG47" s="133">
        <f t="shared" si="128"/>
        <v>0</v>
      </c>
      <c r="EH47" s="133">
        <f t="shared" si="128"/>
        <v>0</v>
      </c>
      <c r="EI47" s="133">
        <f t="shared" si="128"/>
        <v>0</v>
      </c>
      <c r="EJ47" s="133">
        <f t="shared" si="128"/>
        <v>0</v>
      </c>
      <c r="EK47" s="133">
        <f t="shared" si="128"/>
        <v>0</v>
      </c>
      <c r="EL47" s="133">
        <f t="shared" si="128"/>
        <v>0</v>
      </c>
      <c r="EM47" s="133">
        <f t="shared" si="128"/>
        <v>590138</v>
      </c>
      <c r="EN47" s="133">
        <f t="shared" si="128"/>
        <v>1818179</v>
      </c>
      <c r="EO47" s="133">
        <f t="shared" si="128"/>
        <v>0</v>
      </c>
      <c r="EP47" s="133">
        <f t="shared" si="128"/>
        <v>909479</v>
      </c>
      <c r="EQ47" s="133">
        <f t="shared" si="128"/>
        <v>0</v>
      </c>
      <c r="ER47" s="133">
        <f t="shared" si="128"/>
        <v>2734377</v>
      </c>
      <c r="ES47" s="133">
        <f t="shared" si="128"/>
        <v>0</v>
      </c>
      <c r="ET47" s="133">
        <f t="shared" si="128"/>
        <v>73000</v>
      </c>
      <c r="EU47" s="133">
        <f t="shared" si="128"/>
        <v>0</v>
      </c>
      <c r="EV47" s="133">
        <f t="shared" si="128"/>
        <v>38750</v>
      </c>
      <c r="EW47" s="133">
        <f t="shared" si="128"/>
        <v>0</v>
      </c>
      <c r="EX47" s="133">
        <f t="shared" si="128"/>
        <v>397025</v>
      </c>
      <c r="EY47" s="133">
        <f t="shared" si="128"/>
        <v>0</v>
      </c>
      <c r="EZ47" s="133">
        <f t="shared" si="128"/>
        <v>0</v>
      </c>
      <c r="FA47" s="133">
        <f t="shared" si="128"/>
        <v>0</v>
      </c>
      <c r="FB47" s="133">
        <f t="shared" si="128"/>
        <v>1588751</v>
      </c>
      <c r="FC47" s="133">
        <f t="shared" si="128"/>
        <v>7644325</v>
      </c>
      <c r="FD47" s="133">
        <f t="shared" si="128"/>
        <v>0</v>
      </c>
      <c r="FE47" s="133">
        <f t="shared" si="128"/>
        <v>0</v>
      </c>
      <c r="FF47" s="133">
        <f t="shared" si="128"/>
        <v>0</v>
      </c>
      <c r="FG47" s="133">
        <f t="shared" si="128"/>
        <v>1588535</v>
      </c>
      <c r="FH47" s="133">
        <f t="shared" si="128"/>
        <v>0</v>
      </c>
      <c r="FI47" s="133">
        <f t="shared" si="128"/>
        <v>2411322</v>
      </c>
      <c r="FJ47" s="133">
        <f t="shared" si="128"/>
        <v>0</v>
      </c>
      <c r="FK47" s="133">
        <f t="shared" si="128"/>
        <v>0</v>
      </c>
      <c r="FL47" s="133">
        <f t="shared" si="128"/>
        <v>0</v>
      </c>
      <c r="FM47" s="133">
        <f t="shared" si="128"/>
        <v>0</v>
      </c>
      <c r="FN47" s="133">
        <f t="shared" si="128"/>
        <v>0</v>
      </c>
      <c r="FO47" s="133">
        <f t="shared" si="128"/>
        <v>0</v>
      </c>
      <c r="FP47" s="133">
        <f t="shared" si="128"/>
        <v>0</v>
      </c>
      <c r="FQ47" s="133">
        <f t="shared" si="128"/>
        <v>0</v>
      </c>
      <c r="FR47" s="133">
        <f t="shared" si="128"/>
        <v>4079374</v>
      </c>
      <c r="FS47" s="133">
        <f t="shared" si="128"/>
        <v>0</v>
      </c>
      <c r="FT47" s="133">
        <f t="shared" si="128"/>
        <v>0</v>
      </c>
      <c r="FU47" s="133">
        <f t="shared" si="128"/>
        <v>0</v>
      </c>
      <c r="FV47" s="133">
        <f t="shared" si="128"/>
        <v>61998</v>
      </c>
      <c r="FW47" s="133">
        <f t="shared" si="128"/>
        <v>0</v>
      </c>
      <c r="FX47" s="133">
        <f t="shared" si="128"/>
        <v>14534427</v>
      </c>
      <c r="FY47" s="133">
        <f t="shared" si="128"/>
        <v>4459485</v>
      </c>
      <c r="FZ47" s="133">
        <f t="shared" si="128"/>
        <v>2822635</v>
      </c>
      <c r="GA47" s="134">
        <f t="shared" si="128"/>
        <v>86568355</v>
      </c>
      <c r="GB47" s="133">
        <f t="shared" si="128"/>
        <v>3672867</v>
      </c>
      <c r="GC47" s="214">
        <f t="shared" si="128"/>
        <v>90241222</v>
      </c>
    </row>
    <row r="48" spans="2:185">
      <c r="B48" s="67" t="s">
        <v>52</v>
      </c>
      <c r="C48" s="119" t="str">
        <f t="shared" ref="C48:BN48" si="129">C141</f>
        <v>410100000000</v>
      </c>
      <c r="D48" s="119" t="str">
        <f t="shared" si="129"/>
        <v>County of Saratoga</v>
      </c>
      <c r="E48" s="119" t="str">
        <f t="shared" si="129"/>
        <v>Saratoga</v>
      </c>
      <c r="F48" s="119" t="str">
        <f t="shared" si="129"/>
        <v>12/31</v>
      </c>
      <c r="G48" s="120">
        <f t="shared" si="129"/>
        <v>219607</v>
      </c>
      <c r="H48" s="121">
        <f t="shared" si="129"/>
        <v>0</v>
      </c>
      <c r="I48" s="121">
        <f t="shared" si="129"/>
        <v>810</v>
      </c>
      <c r="J48" s="122">
        <f t="shared" si="129"/>
        <v>21886916706</v>
      </c>
      <c r="K48" s="122">
        <f t="shared" si="129"/>
        <v>79869000</v>
      </c>
      <c r="L48" s="122">
        <f t="shared" si="129"/>
        <v>46220413</v>
      </c>
      <c r="M48" s="122">
        <f t="shared" si="129"/>
        <v>0</v>
      </c>
      <c r="N48" s="122">
        <f t="shared" si="129"/>
        <v>0</v>
      </c>
      <c r="O48" s="122">
        <f t="shared" si="129"/>
        <v>0</v>
      </c>
      <c r="P48" s="122">
        <f t="shared" si="129"/>
        <v>663963</v>
      </c>
      <c r="Q48" s="122">
        <f t="shared" si="129"/>
        <v>2630121</v>
      </c>
      <c r="R48" s="122">
        <f t="shared" si="129"/>
        <v>77072</v>
      </c>
      <c r="S48" s="122">
        <f t="shared" si="129"/>
        <v>0</v>
      </c>
      <c r="T48" s="122">
        <f t="shared" si="129"/>
        <v>95560233</v>
      </c>
      <c r="U48" s="122">
        <f t="shared" si="129"/>
        <v>400000</v>
      </c>
      <c r="V48" s="122">
        <f t="shared" si="129"/>
        <v>0</v>
      </c>
      <c r="W48" s="122">
        <f t="shared" si="129"/>
        <v>592111</v>
      </c>
      <c r="X48" s="122">
        <f t="shared" si="129"/>
        <v>0</v>
      </c>
      <c r="Y48" s="122">
        <f t="shared" si="129"/>
        <v>812508</v>
      </c>
      <c r="Z48" s="122">
        <f t="shared" si="129"/>
        <v>1819523</v>
      </c>
      <c r="AA48" s="122">
        <f t="shared" si="129"/>
        <v>0</v>
      </c>
      <c r="AB48" s="122">
        <f t="shared" si="129"/>
        <v>6350243</v>
      </c>
      <c r="AC48" s="122">
        <f t="shared" si="129"/>
        <v>0</v>
      </c>
      <c r="AD48" s="122">
        <f t="shared" si="129"/>
        <v>816770</v>
      </c>
      <c r="AE48" s="122">
        <f t="shared" si="129"/>
        <v>23510333</v>
      </c>
      <c r="AF48" s="122">
        <f t="shared" si="129"/>
        <v>0</v>
      </c>
      <c r="AG48" s="122">
        <f t="shared" si="129"/>
        <v>77955</v>
      </c>
      <c r="AH48" s="122">
        <f t="shared" si="129"/>
        <v>2844121</v>
      </c>
      <c r="AI48" s="122">
        <f t="shared" si="129"/>
        <v>0</v>
      </c>
      <c r="AJ48" s="122">
        <f t="shared" si="129"/>
        <v>0</v>
      </c>
      <c r="AK48" s="122">
        <f t="shared" si="129"/>
        <v>268520</v>
      </c>
      <c r="AL48" s="122">
        <f t="shared" si="129"/>
        <v>0</v>
      </c>
      <c r="AM48" s="122">
        <f t="shared" si="129"/>
        <v>12512283</v>
      </c>
      <c r="AN48" s="122">
        <f t="shared" si="129"/>
        <v>0</v>
      </c>
      <c r="AO48" s="122">
        <f t="shared" si="129"/>
        <v>117931</v>
      </c>
      <c r="AP48" s="122">
        <f t="shared" si="129"/>
        <v>0</v>
      </c>
      <c r="AQ48" s="122">
        <f t="shared" si="129"/>
        <v>1155755</v>
      </c>
      <c r="AR48" s="122">
        <f t="shared" si="129"/>
        <v>0</v>
      </c>
      <c r="AS48" s="122">
        <f t="shared" si="129"/>
        <v>272614</v>
      </c>
      <c r="AT48" s="122">
        <f t="shared" si="129"/>
        <v>0</v>
      </c>
      <c r="AU48" s="122">
        <f t="shared" si="129"/>
        <v>419316</v>
      </c>
      <c r="AV48" s="122">
        <f t="shared" si="129"/>
        <v>0</v>
      </c>
      <c r="AW48" s="122">
        <f t="shared" si="129"/>
        <v>0</v>
      </c>
      <c r="AX48" s="122">
        <f t="shared" si="129"/>
        <v>0</v>
      </c>
      <c r="AY48" s="122">
        <f t="shared" si="129"/>
        <v>3690967</v>
      </c>
      <c r="AZ48" s="122">
        <f t="shared" si="129"/>
        <v>0</v>
      </c>
      <c r="BA48" s="122">
        <f t="shared" si="129"/>
        <v>1591636</v>
      </c>
      <c r="BB48" s="122">
        <f t="shared" si="129"/>
        <v>773753</v>
      </c>
      <c r="BC48" s="122">
        <f t="shared" si="129"/>
        <v>1369414</v>
      </c>
      <c r="BD48" s="122">
        <f t="shared" si="129"/>
        <v>390328</v>
      </c>
      <c r="BE48" s="122">
        <f t="shared" si="129"/>
        <v>13515</v>
      </c>
      <c r="BF48" s="122">
        <f t="shared" si="129"/>
        <v>2239193</v>
      </c>
      <c r="BG48" s="122">
        <f t="shared" si="129"/>
        <v>0</v>
      </c>
      <c r="BH48" s="122">
        <f t="shared" si="129"/>
        <v>0</v>
      </c>
      <c r="BI48" s="122">
        <f t="shared" si="129"/>
        <v>0</v>
      </c>
      <c r="BJ48" s="122">
        <f t="shared" si="129"/>
        <v>0</v>
      </c>
      <c r="BK48" s="122">
        <f t="shared" si="129"/>
        <v>880500</v>
      </c>
      <c r="BL48" s="123">
        <f t="shared" si="129"/>
        <v>208071093</v>
      </c>
      <c r="BM48" s="122">
        <f t="shared" si="129"/>
        <v>0</v>
      </c>
      <c r="BN48" s="122">
        <f t="shared" si="129"/>
        <v>0</v>
      </c>
      <c r="BO48" s="122">
        <f t="shared" ref="BO48:DZ48" si="130">BO141</f>
        <v>634476</v>
      </c>
      <c r="BP48" s="122">
        <f t="shared" si="130"/>
        <v>3507418</v>
      </c>
      <c r="BQ48" s="122">
        <f t="shared" si="130"/>
        <v>799823</v>
      </c>
      <c r="BR48" s="122">
        <f t="shared" si="130"/>
        <v>5016070</v>
      </c>
      <c r="BS48" s="122">
        <f t="shared" si="130"/>
        <v>2611376</v>
      </c>
      <c r="BT48" s="122">
        <f t="shared" si="130"/>
        <v>7933123</v>
      </c>
      <c r="BU48" s="122">
        <f t="shared" si="130"/>
        <v>353732</v>
      </c>
      <c r="BV48" s="122">
        <f t="shared" si="130"/>
        <v>264853</v>
      </c>
      <c r="BW48" s="122">
        <f t="shared" si="130"/>
        <v>862749</v>
      </c>
      <c r="BX48" s="122">
        <f t="shared" si="130"/>
        <v>0</v>
      </c>
      <c r="BY48" s="122">
        <f t="shared" si="130"/>
        <v>0</v>
      </c>
      <c r="BZ48" s="122">
        <f t="shared" si="130"/>
        <v>301659</v>
      </c>
      <c r="CA48" s="122">
        <f t="shared" si="130"/>
        <v>3115009</v>
      </c>
      <c r="CB48" s="122">
        <f t="shared" si="130"/>
        <v>159069</v>
      </c>
      <c r="CC48" s="122">
        <f t="shared" si="130"/>
        <v>2245969</v>
      </c>
      <c r="CD48" s="122">
        <f t="shared" si="130"/>
        <v>602760</v>
      </c>
      <c r="CE48" s="122">
        <f t="shared" si="130"/>
        <v>10750094</v>
      </c>
      <c r="CF48" s="122">
        <f t="shared" si="130"/>
        <v>1185777</v>
      </c>
      <c r="CG48" s="122">
        <f t="shared" si="130"/>
        <v>205052</v>
      </c>
      <c r="CH48" s="122">
        <f t="shared" si="130"/>
        <v>563371</v>
      </c>
      <c r="CI48" s="122">
        <f t="shared" si="130"/>
        <v>0</v>
      </c>
      <c r="CJ48" s="122">
        <f t="shared" si="130"/>
        <v>0</v>
      </c>
      <c r="CK48" s="122">
        <f t="shared" si="130"/>
        <v>6627200</v>
      </c>
      <c r="CL48" s="122">
        <f t="shared" si="130"/>
        <v>2705088</v>
      </c>
      <c r="CM48" s="123">
        <f t="shared" si="130"/>
        <v>258515761</v>
      </c>
      <c r="CN48" s="122">
        <f t="shared" si="130"/>
        <v>28974000</v>
      </c>
      <c r="CO48" s="122">
        <f t="shared" si="130"/>
        <v>0</v>
      </c>
      <c r="CP48" s="122">
        <f t="shared" si="130"/>
        <v>0</v>
      </c>
      <c r="CQ48" s="122">
        <f t="shared" si="130"/>
        <v>21023924</v>
      </c>
      <c r="CR48" s="122">
        <f t="shared" si="130"/>
        <v>0</v>
      </c>
      <c r="CS48" s="123">
        <f t="shared" si="130"/>
        <v>308513685</v>
      </c>
      <c r="CT48" s="122">
        <f t="shared" si="130"/>
        <v>34304826</v>
      </c>
      <c r="CU48" s="122">
        <f t="shared" si="130"/>
        <v>12355565</v>
      </c>
      <c r="CV48" s="122">
        <f t="shared" si="130"/>
        <v>46860443</v>
      </c>
      <c r="CW48" s="122">
        <f t="shared" si="130"/>
        <v>568110</v>
      </c>
      <c r="CX48" s="122">
        <f t="shared" si="130"/>
        <v>1037576</v>
      </c>
      <c r="CY48" s="122">
        <f t="shared" si="130"/>
        <v>156794</v>
      </c>
      <c r="CZ48" s="122">
        <f t="shared" si="130"/>
        <v>0</v>
      </c>
      <c r="DA48" s="122">
        <f t="shared" si="130"/>
        <v>0</v>
      </c>
      <c r="DB48" s="122">
        <f t="shared" si="130"/>
        <v>0</v>
      </c>
      <c r="DC48" s="122">
        <f t="shared" si="130"/>
        <v>0</v>
      </c>
      <c r="DD48" s="122">
        <f t="shared" si="130"/>
        <v>0</v>
      </c>
      <c r="DE48" s="122">
        <f t="shared" si="130"/>
        <v>6611094</v>
      </c>
      <c r="DF48" s="122">
        <f t="shared" si="130"/>
        <v>11119682</v>
      </c>
      <c r="DG48" s="122">
        <f t="shared" si="130"/>
        <v>132170</v>
      </c>
      <c r="DH48" s="122">
        <f t="shared" si="130"/>
        <v>11302328</v>
      </c>
      <c r="DI48" s="122">
        <f t="shared" si="130"/>
        <v>385075</v>
      </c>
      <c r="DJ48" s="122">
        <f t="shared" si="130"/>
        <v>0</v>
      </c>
      <c r="DK48" s="122">
        <f t="shared" si="130"/>
        <v>7954552</v>
      </c>
      <c r="DL48" s="122">
        <f t="shared" si="130"/>
        <v>0</v>
      </c>
      <c r="DM48" s="122">
        <f t="shared" si="130"/>
        <v>276598</v>
      </c>
      <c r="DN48" s="122">
        <f t="shared" si="130"/>
        <v>690158</v>
      </c>
      <c r="DO48" s="122">
        <f t="shared" si="130"/>
        <v>3876072</v>
      </c>
      <c r="DP48" s="122">
        <f t="shared" si="130"/>
        <v>2747420</v>
      </c>
      <c r="DQ48" s="122">
        <f t="shared" si="130"/>
        <v>8433053</v>
      </c>
      <c r="DR48" s="122">
        <f t="shared" si="130"/>
        <v>0</v>
      </c>
      <c r="DS48" s="122">
        <f t="shared" si="130"/>
        <v>17025679</v>
      </c>
      <c r="DT48" s="122">
        <f t="shared" si="130"/>
        <v>0</v>
      </c>
      <c r="DU48" s="122">
        <f t="shared" si="130"/>
        <v>11885622</v>
      </c>
      <c r="DV48" s="122">
        <f t="shared" si="130"/>
        <v>215712</v>
      </c>
      <c r="DW48" s="122">
        <f t="shared" si="130"/>
        <v>78597</v>
      </c>
      <c r="DX48" s="122">
        <f t="shared" si="130"/>
        <v>942228</v>
      </c>
      <c r="DY48" s="122">
        <f t="shared" si="130"/>
        <v>0</v>
      </c>
      <c r="DZ48" s="122">
        <f t="shared" si="130"/>
        <v>0</v>
      </c>
      <c r="EA48" s="122">
        <f t="shared" ref="EA48:GC48" si="131">EA141</f>
        <v>2162947</v>
      </c>
      <c r="EB48" s="122">
        <f t="shared" si="131"/>
        <v>0</v>
      </c>
      <c r="EC48" s="122">
        <f t="shared" si="131"/>
        <v>759541</v>
      </c>
      <c r="ED48" s="122">
        <f t="shared" si="131"/>
        <v>6135343</v>
      </c>
      <c r="EE48" s="122">
        <f t="shared" si="131"/>
        <v>14456371</v>
      </c>
      <c r="EF48" s="122">
        <f t="shared" si="131"/>
        <v>21457615</v>
      </c>
      <c r="EG48" s="122">
        <f t="shared" si="131"/>
        <v>3980634</v>
      </c>
      <c r="EH48" s="122">
        <f t="shared" si="131"/>
        <v>0</v>
      </c>
      <c r="EI48" s="122">
        <f t="shared" si="131"/>
        <v>735246</v>
      </c>
      <c r="EJ48" s="122">
        <f t="shared" si="131"/>
        <v>403120</v>
      </c>
      <c r="EK48" s="122">
        <f t="shared" si="131"/>
        <v>0</v>
      </c>
      <c r="EL48" s="122">
        <f t="shared" si="131"/>
        <v>60000</v>
      </c>
      <c r="EM48" s="122">
        <f t="shared" si="131"/>
        <v>0</v>
      </c>
      <c r="EN48" s="122">
        <f t="shared" si="131"/>
        <v>0</v>
      </c>
      <c r="EO48" s="122">
        <f t="shared" si="131"/>
        <v>783671</v>
      </c>
      <c r="EP48" s="122">
        <f t="shared" si="131"/>
        <v>0</v>
      </c>
      <c r="EQ48" s="122">
        <f t="shared" si="131"/>
        <v>0</v>
      </c>
      <c r="ER48" s="122">
        <f t="shared" si="131"/>
        <v>0</v>
      </c>
      <c r="ES48" s="122">
        <f t="shared" si="131"/>
        <v>0</v>
      </c>
      <c r="ET48" s="122">
        <f t="shared" si="131"/>
        <v>641098</v>
      </c>
      <c r="EU48" s="122">
        <f t="shared" si="131"/>
        <v>34000</v>
      </c>
      <c r="EV48" s="122">
        <f t="shared" si="131"/>
        <v>87940</v>
      </c>
      <c r="EW48" s="122">
        <f t="shared" si="131"/>
        <v>995273</v>
      </c>
      <c r="EX48" s="122">
        <f t="shared" si="131"/>
        <v>296506</v>
      </c>
      <c r="EY48" s="122">
        <f t="shared" si="131"/>
        <v>2058830</v>
      </c>
      <c r="EZ48" s="122">
        <f t="shared" si="131"/>
        <v>1212672</v>
      </c>
      <c r="FA48" s="122">
        <f t="shared" si="131"/>
        <v>0</v>
      </c>
      <c r="FB48" s="122">
        <f t="shared" si="131"/>
        <v>3</v>
      </c>
      <c r="FC48" s="122">
        <f t="shared" si="131"/>
        <v>0</v>
      </c>
      <c r="FD48" s="122">
        <f t="shared" si="131"/>
        <v>0</v>
      </c>
      <c r="FE48" s="122">
        <f t="shared" si="131"/>
        <v>0</v>
      </c>
      <c r="FF48" s="122">
        <f t="shared" si="131"/>
        <v>0</v>
      </c>
      <c r="FG48" s="122">
        <f t="shared" si="131"/>
        <v>7305998</v>
      </c>
      <c r="FH48" s="122">
        <f t="shared" si="131"/>
        <v>0</v>
      </c>
      <c r="FI48" s="122">
        <f t="shared" si="131"/>
        <v>0</v>
      </c>
      <c r="FJ48" s="122">
        <f t="shared" si="131"/>
        <v>0</v>
      </c>
      <c r="FK48" s="122">
        <f t="shared" si="131"/>
        <v>0</v>
      </c>
      <c r="FL48" s="122">
        <f t="shared" si="131"/>
        <v>0</v>
      </c>
      <c r="FM48" s="122">
        <f t="shared" si="131"/>
        <v>0</v>
      </c>
      <c r="FN48" s="122">
        <f t="shared" si="131"/>
        <v>0</v>
      </c>
      <c r="FO48" s="122">
        <f t="shared" si="131"/>
        <v>0</v>
      </c>
      <c r="FP48" s="122">
        <f t="shared" si="131"/>
        <v>0</v>
      </c>
      <c r="FQ48" s="122">
        <f t="shared" si="131"/>
        <v>0</v>
      </c>
      <c r="FR48" s="122">
        <f t="shared" si="131"/>
        <v>0</v>
      </c>
      <c r="FS48" s="122">
        <f t="shared" si="131"/>
        <v>0</v>
      </c>
      <c r="FT48" s="122">
        <f t="shared" si="131"/>
        <v>0</v>
      </c>
      <c r="FU48" s="122">
        <f t="shared" si="131"/>
        <v>0</v>
      </c>
      <c r="FV48" s="122">
        <f t="shared" si="131"/>
        <v>0</v>
      </c>
      <c r="FW48" s="122">
        <f t="shared" si="131"/>
        <v>0</v>
      </c>
      <c r="FX48" s="122">
        <f t="shared" si="131"/>
        <v>41820436</v>
      </c>
      <c r="FY48" s="122">
        <f t="shared" si="131"/>
        <v>2400000</v>
      </c>
      <c r="FZ48" s="122">
        <f t="shared" si="131"/>
        <v>2494027</v>
      </c>
      <c r="GA48" s="123">
        <f t="shared" si="131"/>
        <v>289240623</v>
      </c>
      <c r="GB48" s="122">
        <f t="shared" si="131"/>
        <v>21023925</v>
      </c>
      <c r="GC48" s="210">
        <f t="shared" si="131"/>
        <v>310264548</v>
      </c>
    </row>
    <row r="49" spans="2:185" outlineLevel="1">
      <c r="B49" s="85" t="s">
        <v>53</v>
      </c>
      <c r="C49" s="75" t="str">
        <f t="shared" ref="C49:BN49" si="132">C142</f>
        <v>410453400340</v>
      </c>
      <c r="D49" s="75" t="str">
        <f t="shared" si="132"/>
        <v>Village of Ballston Spa</v>
      </c>
      <c r="E49" s="75" t="str">
        <f t="shared" si="132"/>
        <v>Saratoga</v>
      </c>
      <c r="F49" s="75" t="str">
        <f t="shared" si="132"/>
        <v>05/31</v>
      </c>
      <c r="G49" s="76">
        <f t="shared" si="132"/>
        <v>5409</v>
      </c>
      <c r="H49" s="76">
        <f t="shared" si="132"/>
        <v>0</v>
      </c>
      <c r="I49" s="77">
        <f t="shared" si="132"/>
        <v>1.6</v>
      </c>
      <c r="J49" s="78">
        <f t="shared" si="132"/>
        <v>334011245</v>
      </c>
      <c r="K49" s="78">
        <f t="shared" si="132"/>
        <v>952705</v>
      </c>
      <c r="L49" s="78">
        <f t="shared" si="132"/>
        <v>1202165</v>
      </c>
      <c r="M49" s="78">
        <f t="shared" si="132"/>
        <v>0</v>
      </c>
      <c r="N49" s="78">
        <f t="shared" si="132"/>
        <v>0</v>
      </c>
      <c r="O49" s="78">
        <f t="shared" si="132"/>
        <v>0</v>
      </c>
      <c r="P49" s="78">
        <f t="shared" si="132"/>
        <v>0</v>
      </c>
      <c r="Q49" s="78">
        <f t="shared" si="132"/>
        <v>3842</v>
      </c>
      <c r="R49" s="78">
        <f t="shared" si="132"/>
        <v>0</v>
      </c>
      <c r="S49" s="78">
        <f t="shared" si="132"/>
        <v>0</v>
      </c>
      <c r="T49" s="78">
        <f t="shared" si="132"/>
        <v>0</v>
      </c>
      <c r="U49" s="78">
        <f t="shared" si="132"/>
        <v>818402</v>
      </c>
      <c r="V49" s="78">
        <f t="shared" si="132"/>
        <v>62028</v>
      </c>
      <c r="W49" s="78">
        <f t="shared" si="132"/>
        <v>0</v>
      </c>
      <c r="X49" s="78">
        <f t="shared" si="132"/>
        <v>54040</v>
      </c>
      <c r="Y49" s="78">
        <f t="shared" si="132"/>
        <v>0</v>
      </c>
      <c r="Z49" s="78">
        <f t="shared" si="132"/>
        <v>0</v>
      </c>
      <c r="AA49" s="78">
        <f t="shared" si="132"/>
        <v>0</v>
      </c>
      <c r="AB49" s="78">
        <f t="shared" si="132"/>
        <v>1994</v>
      </c>
      <c r="AC49" s="78">
        <f t="shared" si="132"/>
        <v>0</v>
      </c>
      <c r="AD49" s="78">
        <f t="shared" si="132"/>
        <v>0</v>
      </c>
      <c r="AE49" s="78">
        <f t="shared" si="132"/>
        <v>5030</v>
      </c>
      <c r="AF49" s="78">
        <f t="shared" si="132"/>
        <v>0</v>
      </c>
      <c r="AG49" s="78">
        <f t="shared" si="132"/>
        <v>0</v>
      </c>
      <c r="AH49" s="78">
        <f t="shared" si="132"/>
        <v>0</v>
      </c>
      <c r="AI49" s="78">
        <f t="shared" si="132"/>
        <v>0</v>
      </c>
      <c r="AJ49" s="78">
        <f t="shared" si="132"/>
        <v>47982</v>
      </c>
      <c r="AK49" s="78">
        <f t="shared" si="132"/>
        <v>8148</v>
      </c>
      <c r="AL49" s="78">
        <f t="shared" si="132"/>
        <v>675670</v>
      </c>
      <c r="AM49" s="78">
        <f t="shared" si="132"/>
        <v>173604</v>
      </c>
      <c r="AN49" s="78">
        <f t="shared" si="132"/>
        <v>0</v>
      </c>
      <c r="AO49" s="78">
        <f t="shared" si="132"/>
        <v>0</v>
      </c>
      <c r="AP49" s="78">
        <f t="shared" si="132"/>
        <v>0</v>
      </c>
      <c r="AQ49" s="78">
        <f t="shared" si="132"/>
        <v>262500</v>
      </c>
      <c r="AR49" s="78">
        <f t="shared" si="132"/>
        <v>0</v>
      </c>
      <c r="AS49" s="78">
        <f t="shared" si="132"/>
        <v>0</v>
      </c>
      <c r="AT49" s="78">
        <f t="shared" si="132"/>
        <v>0</v>
      </c>
      <c r="AU49" s="78">
        <f t="shared" si="132"/>
        <v>84334</v>
      </c>
      <c r="AV49" s="78">
        <f t="shared" si="132"/>
        <v>0</v>
      </c>
      <c r="AW49" s="78">
        <f t="shared" si="132"/>
        <v>0</v>
      </c>
      <c r="AX49" s="78">
        <f t="shared" si="132"/>
        <v>0</v>
      </c>
      <c r="AY49" s="78">
        <f t="shared" si="132"/>
        <v>0</v>
      </c>
      <c r="AZ49" s="78">
        <f t="shared" si="132"/>
        <v>0</v>
      </c>
      <c r="BA49" s="78">
        <f t="shared" si="132"/>
        <v>879</v>
      </c>
      <c r="BB49" s="78">
        <f t="shared" si="132"/>
        <v>5260</v>
      </c>
      <c r="BC49" s="78">
        <f t="shared" si="132"/>
        <v>53644</v>
      </c>
      <c r="BD49" s="78">
        <f t="shared" si="132"/>
        <v>27256</v>
      </c>
      <c r="BE49" s="78">
        <f t="shared" si="132"/>
        <v>0</v>
      </c>
      <c r="BF49" s="78">
        <f t="shared" si="132"/>
        <v>4447</v>
      </c>
      <c r="BG49" s="78">
        <f t="shared" si="132"/>
        <v>1639</v>
      </c>
      <c r="BH49" s="78">
        <f t="shared" si="132"/>
        <v>0</v>
      </c>
      <c r="BI49" s="78">
        <f t="shared" si="132"/>
        <v>1379</v>
      </c>
      <c r="BJ49" s="78">
        <f t="shared" si="132"/>
        <v>4332</v>
      </c>
      <c r="BK49" s="78">
        <f t="shared" si="132"/>
        <v>92293</v>
      </c>
      <c r="BL49" s="80">
        <f t="shared" si="132"/>
        <v>3590869</v>
      </c>
      <c r="BM49" s="78">
        <f t="shared" si="132"/>
        <v>0</v>
      </c>
      <c r="BN49" s="78">
        <f t="shared" si="132"/>
        <v>65117</v>
      </c>
      <c r="BO49" s="78">
        <f t="shared" ref="BO49:DZ49" si="133">BO142</f>
        <v>0</v>
      </c>
      <c r="BP49" s="78">
        <f t="shared" si="133"/>
        <v>0</v>
      </c>
      <c r="BQ49" s="78">
        <f t="shared" si="133"/>
        <v>5900</v>
      </c>
      <c r="BR49" s="78">
        <f t="shared" si="133"/>
        <v>0</v>
      </c>
      <c r="BS49" s="78">
        <f t="shared" si="133"/>
        <v>74887</v>
      </c>
      <c r="BT49" s="78">
        <f t="shared" si="133"/>
        <v>0</v>
      </c>
      <c r="BU49" s="78">
        <f t="shared" si="133"/>
        <v>0</v>
      </c>
      <c r="BV49" s="78">
        <f t="shared" si="133"/>
        <v>0</v>
      </c>
      <c r="BW49" s="78">
        <f t="shared" si="133"/>
        <v>0</v>
      </c>
      <c r="BX49" s="78">
        <f t="shared" si="133"/>
        <v>0</v>
      </c>
      <c r="BY49" s="78">
        <f t="shared" si="133"/>
        <v>0</v>
      </c>
      <c r="BZ49" s="78">
        <f t="shared" si="133"/>
        <v>197715</v>
      </c>
      <c r="CA49" s="78">
        <f t="shared" si="133"/>
        <v>0</v>
      </c>
      <c r="CB49" s="78">
        <f t="shared" si="133"/>
        <v>0</v>
      </c>
      <c r="CC49" s="78">
        <f t="shared" si="133"/>
        <v>0</v>
      </c>
      <c r="CD49" s="78">
        <f t="shared" si="133"/>
        <v>0</v>
      </c>
      <c r="CE49" s="78">
        <f t="shared" si="133"/>
        <v>986327</v>
      </c>
      <c r="CF49" s="78">
        <f t="shared" si="133"/>
        <v>3084</v>
      </c>
      <c r="CG49" s="78">
        <f t="shared" si="133"/>
        <v>0</v>
      </c>
      <c r="CH49" s="78">
        <f t="shared" si="133"/>
        <v>50609</v>
      </c>
      <c r="CI49" s="78">
        <f t="shared" si="133"/>
        <v>0</v>
      </c>
      <c r="CJ49" s="78">
        <f t="shared" si="133"/>
        <v>0</v>
      </c>
      <c r="CK49" s="78">
        <f t="shared" si="133"/>
        <v>0</v>
      </c>
      <c r="CL49" s="78">
        <f t="shared" si="133"/>
        <v>0</v>
      </c>
      <c r="CM49" s="80">
        <f t="shared" si="133"/>
        <v>4974508</v>
      </c>
      <c r="CN49" s="78">
        <f t="shared" si="133"/>
        <v>0</v>
      </c>
      <c r="CO49" s="78">
        <f t="shared" si="133"/>
        <v>0</v>
      </c>
      <c r="CP49" s="78">
        <f t="shared" si="133"/>
        <v>0</v>
      </c>
      <c r="CQ49" s="78">
        <f t="shared" si="133"/>
        <v>0</v>
      </c>
      <c r="CR49" s="78">
        <f t="shared" si="133"/>
        <v>0</v>
      </c>
      <c r="CS49" s="80">
        <f t="shared" si="133"/>
        <v>4974508</v>
      </c>
      <c r="CT49" s="78">
        <f t="shared" si="133"/>
        <v>284690</v>
      </c>
      <c r="CU49" s="78">
        <f t="shared" si="133"/>
        <v>272161</v>
      </c>
      <c r="CV49" s="78">
        <f t="shared" si="133"/>
        <v>0</v>
      </c>
      <c r="CW49" s="78">
        <f t="shared" si="133"/>
        <v>0</v>
      </c>
      <c r="CX49" s="78">
        <f t="shared" si="133"/>
        <v>11520</v>
      </c>
      <c r="CY49" s="78">
        <f t="shared" si="133"/>
        <v>0</v>
      </c>
      <c r="CZ49" s="78">
        <f t="shared" si="133"/>
        <v>0</v>
      </c>
      <c r="DA49" s="78">
        <f t="shared" si="133"/>
        <v>0</v>
      </c>
      <c r="DB49" s="78">
        <f t="shared" si="133"/>
        <v>0</v>
      </c>
      <c r="DC49" s="78">
        <f t="shared" si="133"/>
        <v>0</v>
      </c>
      <c r="DD49" s="78">
        <f t="shared" si="133"/>
        <v>0</v>
      </c>
      <c r="DE49" s="78">
        <f t="shared" si="133"/>
        <v>0</v>
      </c>
      <c r="DF49" s="78">
        <f t="shared" si="133"/>
        <v>0</v>
      </c>
      <c r="DG49" s="78">
        <f t="shared" si="133"/>
        <v>0</v>
      </c>
      <c r="DH49" s="78">
        <f t="shared" si="133"/>
        <v>580758</v>
      </c>
      <c r="DI49" s="78">
        <f t="shared" si="133"/>
        <v>148284</v>
      </c>
      <c r="DJ49" s="78">
        <f t="shared" si="133"/>
        <v>0</v>
      </c>
      <c r="DK49" s="78">
        <f t="shared" si="133"/>
        <v>0</v>
      </c>
      <c r="DL49" s="78">
        <f t="shared" si="133"/>
        <v>0</v>
      </c>
      <c r="DM49" s="78">
        <f t="shared" si="133"/>
        <v>0</v>
      </c>
      <c r="DN49" s="78">
        <f t="shared" si="133"/>
        <v>45502</v>
      </c>
      <c r="DO49" s="78">
        <f t="shared" si="133"/>
        <v>5883</v>
      </c>
      <c r="DP49" s="78">
        <f t="shared" si="133"/>
        <v>0</v>
      </c>
      <c r="DQ49" s="78">
        <f t="shared" si="133"/>
        <v>0</v>
      </c>
      <c r="DR49" s="78">
        <f t="shared" si="133"/>
        <v>0</v>
      </c>
      <c r="DS49" s="78">
        <f t="shared" si="133"/>
        <v>0</v>
      </c>
      <c r="DT49" s="78">
        <f t="shared" si="133"/>
        <v>0</v>
      </c>
      <c r="DU49" s="78">
        <f t="shared" si="133"/>
        <v>347878</v>
      </c>
      <c r="DV49" s="78">
        <f t="shared" si="133"/>
        <v>0</v>
      </c>
      <c r="DW49" s="78">
        <f t="shared" si="133"/>
        <v>0</v>
      </c>
      <c r="DX49" s="78">
        <f t="shared" si="133"/>
        <v>0</v>
      </c>
      <c r="DY49" s="78">
        <f t="shared" si="133"/>
        <v>0</v>
      </c>
      <c r="DZ49" s="78">
        <f t="shared" si="133"/>
        <v>0</v>
      </c>
      <c r="EA49" s="78">
        <f t="shared" ref="EA49:GC49" si="134">EA142</f>
        <v>0</v>
      </c>
      <c r="EB49" s="78">
        <f t="shared" si="134"/>
        <v>102500</v>
      </c>
      <c r="EC49" s="78">
        <f t="shared" si="134"/>
        <v>6608</v>
      </c>
      <c r="ED49" s="78">
        <f t="shared" si="134"/>
        <v>0</v>
      </c>
      <c r="EE49" s="78">
        <f t="shared" si="134"/>
        <v>0</v>
      </c>
      <c r="EF49" s="78">
        <f t="shared" si="134"/>
        <v>0</v>
      </c>
      <c r="EG49" s="78">
        <f t="shared" si="134"/>
        <v>0</v>
      </c>
      <c r="EH49" s="78">
        <f t="shared" si="134"/>
        <v>988548</v>
      </c>
      <c r="EI49" s="78">
        <f t="shared" si="134"/>
        <v>0</v>
      </c>
      <c r="EJ49" s="78">
        <f t="shared" si="134"/>
        <v>0</v>
      </c>
      <c r="EK49" s="78">
        <f t="shared" si="134"/>
        <v>0</v>
      </c>
      <c r="EL49" s="78">
        <f t="shared" si="134"/>
        <v>0</v>
      </c>
      <c r="EM49" s="78">
        <f t="shared" si="134"/>
        <v>0</v>
      </c>
      <c r="EN49" s="78">
        <f t="shared" si="134"/>
        <v>900</v>
      </c>
      <c r="EO49" s="78">
        <f t="shared" si="134"/>
        <v>2500</v>
      </c>
      <c r="EP49" s="78">
        <f t="shared" si="134"/>
        <v>0</v>
      </c>
      <c r="EQ49" s="78">
        <f t="shared" si="134"/>
        <v>0</v>
      </c>
      <c r="ER49" s="78">
        <f t="shared" si="134"/>
        <v>142824</v>
      </c>
      <c r="ES49" s="78">
        <f t="shared" si="134"/>
        <v>0</v>
      </c>
      <c r="ET49" s="78">
        <f t="shared" si="134"/>
        <v>0</v>
      </c>
      <c r="EU49" s="78">
        <f t="shared" si="134"/>
        <v>161513</v>
      </c>
      <c r="EV49" s="78">
        <f t="shared" si="134"/>
        <v>18431</v>
      </c>
      <c r="EW49" s="78">
        <f t="shared" si="134"/>
        <v>0</v>
      </c>
      <c r="EX49" s="78">
        <f t="shared" si="134"/>
        <v>0</v>
      </c>
      <c r="EY49" s="78">
        <f t="shared" si="134"/>
        <v>0</v>
      </c>
      <c r="EZ49" s="78">
        <f t="shared" si="134"/>
        <v>17000</v>
      </c>
      <c r="FA49" s="78">
        <f t="shared" si="134"/>
        <v>0</v>
      </c>
      <c r="FB49" s="78">
        <f t="shared" si="134"/>
        <v>0</v>
      </c>
      <c r="FC49" s="78">
        <f t="shared" si="134"/>
        <v>499553</v>
      </c>
      <c r="FD49" s="78">
        <f t="shared" si="134"/>
        <v>0</v>
      </c>
      <c r="FE49" s="78">
        <f t="shared" si="134"/>
        <v>0</v>
      </c>
      <c r="FF49" s="78">
        <f t="shared" si="134"/>
        <v>0</v>
      </c>
      <c r="FG49" s="78">
        <f t="shared" si="134"/>
        <v>142599</v>
      </c>
      <c r="FH49" s="78">
        <f t="shared" si="134"/>
        <v>12147</v>
      </c>
      <c r="FI49" s="78">
        <f t="shared" si="134"/>
        <v>0</v>
      </c>
      <c r="FJ49" s="78">
        <f t="shared" si="134"/>
        <v>0</v>
      </c>
      <c r="FK49" s="78">
        <f t="shared" si="134"/>
        <v>0</v>
      </c>
      <c r="FL49" s="78">
        <f t="shared" si="134"/>
        <v>0</v>
      </c>
      <c r="FM49" s="78">
        <f t="shared" si="134"/>
        <v>68033</v>
      </c>
      <c r="FN49" s="78">
        <f t="shared" si="134"/>
        <v>62066</v>
      </c>
      <c r="FO49" s="78">
        <f t="shared" si="134"/>
        <v>0</v>
      </c>
      <c r="FP49" s="78">
        <f t="shared" si="134"/>
        <v>0</v>
      </c>
      <c r="FQ49" s="78">
        <f t="shared" si="134"/>
        <v>118439</v>
      </c>
      <c r="FR49" s="78">
        <f t="shared" si="134"/>
        <v>314929</v>
      </c>
      <c r="FS49" s="78">
        <f t="shared" si="134"/>
        <v>0</v>
      </c>
      <c r="FT49" s="78">
        <f t="shared" si="134"/>
        <v>0</v>
      </c>
      <c r="FU49" s="78">
        <f t="shared" si="134"/>
        <v>49627</v>
      </c>
      <c r="FV49" s="78">
        <f t="shared" si="134"/>
        <v>15770</v>
      </c>
      <c r="FW49" s="78">
        <f t="shared" si="134"/>
        <v>0</v>
      </c>
      <c r="FX49" s="78">
        <f t="shared" si="134"/>
        <v>0</v>
      </c>
      <c r="FY49" s="78">
        <f t="shared" si="134"/>
        <v>301853</v>
      </c>
      <c r="FZ49" s="78">
        <f t="shared" si="134"/>
        <v>53043</v>
      </c>
      <c r="GA49" s="80">
        <f t="shared" si="134"/>
        <v>4775559</v>
      </c>
      <c r="GB49" s="78">
        <f t="shared" si="134"/>
        <v>0</v>
      </c>
      <c r="GC49" s="212">
        <f t="shared" si="134"/>
        <v>4775559</v>
      </c>
    </row>
    <row r="50" spans="2:185" outlineLevel="1">
      <c r="B50" s="73" t="s">
        <v>54</v>
      </c>
      <c r="C50" s="124" t="str">
        <f t="shared" ref="C50:BN50" si="135">C143</f>
        <v>410304900000</v>
      </c>
      <c r="D50" s="124" t="str">
        <f t="shared" si="135"/>
        <v>Town of Ballston</v>
      </c>
      <c r="E50" s="124" t="str">
        <f t="shared" si="135"/>
        <v>Saratoga</v>
      </c>
      <c r="F50" s="124" t="str">
        <f t="shared" si="135"/>
        <v>12/31</v>
      </c>
      <c r="G50" s="125">
        <f t="shared" si="135"/>
        <v>9776</v>
      </c>
      <c r="H50" s="126">
        <f t="shared" si="135"/>
        <v>0</v>
      </c>
      <c r="I50" s="126">
        <f t="shared" si="135"/>
        <v>29.6</v>
      </c>
      <c r="J50" s="127">
        <f t="shared" si="135"/>
        <v>952484335</v>
      </c>
      <c r="K50" s="127">
        <f t="shared" si="135"/>
        <v>3970500</v>
      </c>
      <c r="L50" s="127">
        <f t="shared" si="135"/>
        <v>1176284</v>
      </c>
      <c r="M50" s="127">
        <f t="shared" si="135"/>
        <v>0</v>
      </c>
      <c r="N50" s="127">
        <f t="shared" si="135"/>
        <v>0</v>
      </c>
      <c r="O50" s="127">
        <f t="shared" si="135"/>
        <v>0</v>
      </c>
      <c r="P50" s="127">
        <f t="shared" si="135"/>
        <v>0</v>
      </c>
      <c r="Q50" s="127">
        <f t="shared" si="135"/>
        <v>7700</v>
      </c>
      <c r="R50" s="127">
        <f t="shared" si="135"/>
        <v>0</v>
      </c>
      <c r="S50" s="127">
        <f t="shared" si="135"/>
        <v>0</v>
      </c>
      <c r="T50" s="127">
        <f t="shared" si="135"/>
        <v>0</v>
      </c>
      <c r="U50" s="127">
        <f t="shared" si="135"/>
        <v>2235176</v>
      </c>
      <c r="V50" s="127">
        <f t="shared" si="135"/>
        <v>0</v>
      </c>
      <c r="W50" s="127">
        <f t="shared" si="135"/>
        <v>0</v>
      </c>
      <c r="X50" s="127">
        <f t="shared" si="135"/>
        <v>70551</v>
      </c>
      <c r="Y50" s="127">
        <f t="shared" si="135"/>
        <v>0</v>
      </c>
      <c r="Z50" s="127">
        <f t="shared" si="135"/>
        <v>0</v>
      </c>
      <c r="AA50" s="127">
        <f t="shared" si="135"/>
        <v>0</v>
      </c>
      <c r="AB50" s="127">
        <f t="shared" si="135"/>
        <v>3571</v>
      </c>
      <c r="AC50" s="127">
        <f t="shared" si="135"/>
        <v>0</v>
      </c>
      <c r="AD50" s="127">
        <f t="shared" si="135"/>
        <v>520</v>
      </c>
      <c r="AE50" s="127">
        <f t="shared" si="135"/>
        <v>2280</v>
      </c>
      <c r="AF50" s="127">
        <f t="shared" si="135"/>
        <v>0</v>
      </c>
      <c r="AG50" s="127">
        <f t="shared" si="135"/>
        <v>0</v>
      </c>
      <c r="AH50" s="127">
        <f t="shared" si="135"/>
        <v>0</v>
      </c>
      <c r="AI50" s="127">
        <f t="shared" si="135"/>
        <v>0</v>
      </c>
      <c r="AJ50" s="127">
        <f t="shared" si="135"/>
        <v>17831</v>
      </c>
      <c r="AK50" s="127">
        <f t="shared" si="135"/>
        <v>137771</v>
      </c>
      <c r="AL50" s="127">
        <f t="shared" si="135"/>
        <v>524391</v>
      </c>
      <c r="AM50" s="127">
        <f t="shared" si="135"/>
        <v>0</v>
      </c>
      <c r="AN50" s="127">
        <f t="shared" si="135"/>
        <v>0</v>
      </c>
      <c r="AO50" s="127">
        <f t="shared" si="135"/>
        <v>0</v>
      </c>
      <c r="AP50" s="127">
        <f t="shared" si="135"/>
        <v>0</v>
      </c>
      <c r="AQ50" s="127">
        <f t="shared" si="135"/>
        <v>0</v>
      </c>
      <c r="AR50" s="127">
        <f t="shared" si="135"/>
        <v>0</v>
      </c>
      <c r="AS50" s="127">
        <f t="shared" si="135"/>
        <v>0</v>
      </c>
      <c r="AT50" s="127">
        <f t="shared" si="135"/>
        <v>0</v>
      </c>
      <c r="AU50" s="127">
        <f t="shared" si="135"/>
        <v>0</v>
      </c>
      <c r="AV50" s="127">
        <f t="shared" si="135"/>
        <v>0</v>
      </c>
      <c r="AW50" s="127">
        <f t="shared" si="135"/>
        <v>0</v>
      </c>
      <c r="AX50" s="127">
        <f t="shared" si="135"/>
        <v>0</v>
      </c>
      <c r="AY50" s="127">
        <f t="shared" si="135"/>
        <v>26000</v>
      </c>
      <c r="AZ50" s="127">
        <f t="shared" si="135"/>
        <v>0</v>
      </c>
      <c r="BA50" s="127">
        <f t="shared" si="135"/>
        <v>4787</v>
      </c>
      <c r="BB50" s="127">
        <f t="shared" si="135"/>
        <v>26021</v>
      </c>
      <c r="BC50" s="127">
        <f t="shared" si="135"/>
        <v>0</v>
      </c>
      <c r="BD50" s="127">
        <f t="shared" si="135"/>
        <v>69031</v>
      </c>
      <c r="BE50" s="127">
        <f t="shared" si="135"/>
        <v>0</v>
      </c>
      <c r="BF50" s="127">
        <f t="shared" si="135"/>
        <v>0</v>
      </c>
      <c r="BG50" s="127">
        <f t="shared" si="135"/>
        <v>124</v>
      </c>
      <c r="BH50" s="127">
        <f t="shared" si="135"/>
        <v>0</v>
      </c>
      <c r="BI50" s="127">
        <f t="shared" si="135"/>
        <v>58175</v>
      </c>
      <c r="BJ50" s="127">
        <f t="shared" si="135"/>
        <v>0</v>
      </c>
      <c r="BK50" s="127">
        <f t="shared" si="135"/>
        <v>98171</v>
      </c>
      <c r="BL50" s="128">
        <f t="shared" si="135"/>
        <v>4458384</v>
      </c>
      <c r="BM50" s="127">
        <f t="shared" si="135"/>
        <v>50222</v>
      </c>
      <c r="BN50" s="127">
        <f t="shared" si="135"/>
        <v>356091</v>
      </c>
      <c r="BO50" s="127">
        <f t="shared" ref="BO50:DZ50" si="136">BO143</f>
        <v>0</v>
      </c>
      <c r="BP50" s="127">
        <f t="shared" si="136"/>
        <v>0</v>
      </c>
      <c r="BQ50" s="127">
        <f t="shared" si="136"/>
        <v>0</v>
      </c>
      <c r="BR50" s="127">
        <f t="shared" si="136"/>
        <v>0</v>
      </c>
      <c r="BS50" s="127">
        <f t="shared" si="136"/>
        <v>87685</v>
      </c>
      <c r="BT50" s="127">
        <f t="shared" si="136"/>
        <v>0</v>
      </c>
      <c r="BU50" s="127">
        <f t="shared" si="136"/>
        <v>0</v>
      </c>
      <c r="BV50" s="127">
        <f t="shared" si="136"/>
        <v>0</v>
      </c>
      <c r="BW50" s="127">
        <f t="shared" si="136"/>
        <v>0</v>
      </c>
      <c r="BX50" s="127">
        <f t="shared" si="136"/>
        <v>0</v>
      </c>
      <c r="BY50" s="127">
        <f t="shared" si="136"/>
        <v>0</v>
      </c>
      <c r="BZ50" s="127">
        <f t="shared" si="136"/>
        <v>0</v>
      </c>
      <c r="CA50" s="127">
        <f t="shared" si="136"/>
        <v>0</v>
      </c>
      <c r="CB50" s="127">
        <f t="shared" si="136"/>
        <v>0</v>
      </c>
      <c r="CC50" s="127">
        <f t="shared" si="136"/>
        <v>0</v>
      </c>
      <c r="CD50" s="127">
        <f t="shared" si="136"/>
        <v>0</v>
      </c>
      <c r="CE50" s="127">
        <f t="shared" si="136"/>
        <v>0</v>
      </c>
      <c r="CF50" s="127">
        <f t="shared" si="136"/>
        <v>0</v>
      </c>
      <c r="CG50" s="127">
        <f t="shared" si="136"/>
        <v>0</v>
      </c>
      <c r="CH50" s="127">
        <f t="shared" si="136"/>
        <v>0</v>
      </c>
      <c r="CI50" s="127">
        <f t="shared" si="136"/>
        <v>0</v>
      </c>
      <c r="CJ50" s="127">
        <f t="shared" si="136"/>
        <v>0</v>
      </c>
      <c r="CK50" s="127">
        <f t="shared" si="136"/>
        <v>0</v>
      </c>
      <c r="CL50" s="127">
        <f t="shared" si="136"/>
        <v>0</v>
      </c>
      <c r="CM50" s="128">
        <f t="shared" si="136"/>
        <v>4952382</v>
      </c>
      <c r="CN50" s="127">
        <f t="shared" si="136"/>
        <v>0</v>
      </c>
      <c r="CO50" s="127">
        <f t="shared" si="136"/>
        <v>0</v>
      </c>
      <c r="CP50" s="127">
        <f t="shared" si="136"/>
        <v>0</v>
      </c>
      <c r="CQ50" s="127">
        <f t="shared" si="136"/>
        <v>0</v>
      </c>
      <c r="CR50" s="127">
        <f t="shared" si="136"/>
        <v>0</v>
      </c>
      <c r="CS50" s="128">
        <f t="shared" si="136"/>
        <v>4952382</v>
      </c>
      <c r="CT50" s="127">
        <f t="shared" si="136"/>
        <v>159374</v>
      </c>
      <c r="CU50" s="127">
        <f t="shared" si="136"/>
        <v>380051</v>
      </c>
      <c r="CV50" s="127">
        <f t="shared" si="136"/>
        <v>0</v>
      </c>
      <c r="CW50" s="127">
        <f t="shared" si="136"/>
        <v>0</v>
      </c>
      <c r="CX50" s="127">
        <f t="shared" si="136"/>
        <v>314052</v>
      </c>
      <c r="CY50" s="127">
        <f t="shared" si="136"/>
        <v>0</v>
      </c>
      <c r="CZ50" s="127">
        <f t="shared" si="136"/>
        <v>0</v>
      </c>
      <c r="DA50" s="127">
        <f t="shared" si="136"/>
        <v>0</v>
      </c>
      <c r="DB50" s="127">
        <f t="shared" si="136"/>
        <v>0</v>
      </c>
      <c r="DC50" s="127">
        <f t="shared" si="136"/>
        <v>0</v>
      </c>
      <c r="DD50" s="127">
        <f t="shared" si="136"/>
        <v>0</v>
      </c>
      <c r="DE50" s="127">
        <f t="shared" si="136"/>
        <v>0</v>
      </c>
      <c r="DF50" s="127">
        <f t="shared" si="136"/>
        <v>0</v>
      </c>
      <c r="DG50" s="127">
        <f t="shared" si="136"/>
        <v>0</v>
      </c>
      <c r="DH50" s="127">
        <f t="shared" si="136"/>
        <v>0</v>
      </c>
      <c r="DI50" s="127">
        <f t="shared" si="136"/>
        <v>141388</v>
      </c>
      <c r="DJ50" s="127">
        <f t="shared" si="136"/>
        <v>234836</v>
      </c>
      <c r="DK50" s="127">
        <f t="shared" si="136"/>
        <v>0</v>
      </c>
      <c r="DL50" s="127">
        <f t="shared" si="136"/>
        <v>0</v>
      </c>
      <c r="DM50" s="127">
        <f t="shared" si="136"/>
        <v>0</v>
      </c>
      <c r="DN50" s="127">
        <f t="shared" si="136"/>
        <v>18351</v>
      </c>
      <c r="DO50" s="127">
        <f t="shared" si="136"/>
        <v>3213</v>
      </c>
      <c r="DP50" s="127">
        <f t="shared" si="136"/>
        <v>0</v>
      </c>
      <c r="DQ50" s="127">
        <f t="shared" si="136"/>
        <v>0</v>
      </c>
      <c r="DR50" s="127">
        <f t="shared" si="136"/>
        <v>0</v>
      </c>
      <c r="DS50" s="127">
        <f t="shared" si="136"/>
        <v>0</v>
      </c>
      <c r="DT50" s="127">
        <f t="shared" si="136"/>
        <v>0</v>
      </c>
      <c r="DU50" s="127">
        <f t="shared" si="136"/>
        <v>1196306</v>
      </c>
      <c r="DV50" s="127">
        <f t="shared" si="136"/>
        <v>14761</v>
      </c>
      <c r="DW50" s="127">
        <f t="shared" si="136"/>
        <v>0</v>
      </c>
      <c r="DX50" s="127">
        <f t="shared" si="136"/>
        <v>0</v>
      </c>
      <c r="DY50" s="127">
        <f t="shared" si="136"/>
        <v>0</v>
      </c>
      <c r="DZ50" s="127">
        <f t="shared" si="136"/>
        <v>0</v>
      </c>
      <c r="EA50" s="127">
        <f t="shared" ref="EA50:GC50" si="137">EA143</f>
        <v>223725</v>
      </c>
      <c r="EB50" s="127">
        <f t="shared" si="137"/>
        <v>14416</v>
      </c>
      <c r="EC50" s="127">
        <f t="shared" si="137"/>
        <v>29610</v>
      </c>
      <c r="ED50" s="127">
        <f t="shared" si="137"/>
        <v>0</v>
      </c>
      <c r="EE50" s="127">
        <f t="shared" si="137"/>
        <v>0</v>
      </c>
      <c r="EF50" s="127">
        <f t="shared" si="137"/>
        <v>0</v>
      </c>
      <c r="EG50" s="127">
        <f t="shared" si="137"/>
        <v>0</v>
      </c>
      <c r="EH50" s="127">
        <f t="shared" si="137"/>
        <v>0</v>
      </c>
      <c r="EI50" s="127">
        <f t="shared" si="137"/>
        <v>0</v>
      </c>
      <c r="EJ50" s="127">
        <f t="shared" si="137"/>
        <v>0</v>
      </c>
      <c r="EK50" s="127">
        <f t="shared" si="137"/>
        <v>0</v>
      </c>
      <c r="EL50" s="127">
        <f t="shared" si="137"/>
        <v>0</v>
      </c>
      <c r="EM50" s="127">
        <f t="shared" si="137"/>
        <v>0</v>
      </c>
      <c r="EN50" s="127">
        <f t="shared" si="137"/>
        <v>0</v>
      </c>
      <c r="EO50" s="127">
        <f t="shared" si="137"/>
        <v>0</v>
      </c>
      <c r="EP50" s="127">
        <f t="shared" si="137"/>
        <v>0</v>
      </c>
      <c r="EQ50" s="127">
        <f t="shared" si="137"/>
        <v>0</v>
      </c>
      <c r="ER50" s="127">
        <f t="shared" si="137"/>
        <v>19136</v>
      </c>
      <c r="ES50" s="127">
        <f t="shared" si="137"/>
        <v>0</v>
      </c>
      <c r="ET50" s="127">
        <f t="shared" si="137"/>
        <v>18500</v>
      </c>
      <c r="EU50" s="127">
        <f t="shared" si="137"/>
        <v>437089</v>
      </c>
      <c r="EV50" s="127">
        <f t="shared" si="137"/>
        <v>5180</v>
      </c>
      <c r="EW50" s="127">
        <f t="shared" si="137"/>
        <v>0</v>
      </c>
      <c r="EX50" s="127">
        <f t="shared" si="137"/>
        <v>877</v>
      </c>
      <c r="EY50" s="127">
        <f t="shared" si="137"/>
        <v>16349</v>
      </c>
      <c r="EZ50" s="127">
        <f t="shared" si="137"/>
        <v>0</v>
      </c>
      <c r="FA50" s="127">
        <f t="shared" si="137"/>
        <v>0</v>
      </c>
      <c r="FB50" s="127">
        <f t="shared" si="137"/>
        <v>0</v>
      </c>
      <c r="FC50" s="127">
        <f t="shared" si="137"/>
        <v>1136490</v>
      </c>
      <c r="FD50" s="127">
        <f t="shared" si="137"/>
        <v>0</v>
      </c>
      <c r="FE50" s="127">
        <f t="shared" si="137"/>
        <v>0</v>
      </c>
      <c r="FF50" s="127">
        <f t="shared" si="137"/>
        <v>0</v>
      </c>
      <c r="FG50" s="127">
        <f t="shared" si="137"/>
        <v>0</v>
      </c>
      <c r="FH50" s="127">
        <f t="shared" si="137"/>
        <v>0</v>
      </c>
      <c r="FI50" s="127">
        <f t="shared" si="137"/>
        <v>1279</v>
      </c>
      <c r="FJ50" s="127">
        <f t="shared" si="137"/>
        <v>0</v>
      </c>
      <c r="FK50" s="127">
        <f t="shared" si="137"/>
        <v>0</v>
      </c>
      <c r="FL50" s="127">
        <f t="shared" si="137"/>
        <v>0</v>
      </c>
      <c r="FM50" s="127">
        <f t="shared" si="137"/>
        <v>126643</v>
      </c>
      <c r="FN50" s="127">
        <f t="shared" si="137"/>
        <v>0</v>
      </c>
      <c r="FO50" s="127">
        <f t="shared" si="137"/>
        <v>0</v>
      </c>
      <c r="FP50" s="127">
        <f t="shared" si="137"/>
        <v>0</v>
      </c>
      <c r="FQ50" s="127">
        <f t="shared" si="137"/>
        <v>100006</v>
      </c>
      <c r="FR50" s="127">
        <f t="shared" si="137"/>
        <v>323284</v>
      </c>
      <c r="FS50" s="127">
        <f t="shared" si="137"/>
        <v>603</v>
      </c>
      <c r="FT50" s="127">
        <f t="shared" si="137"/>
        <v>0</v>
      </c>
      <c r="FU50" s="127">
        <f t="shared" si="137"/>
        <v>0</v>
      </c>
      <c r="FV50" s="127">
        <f t="shared" si="137"/>
        <v>0</v>
      </c>
      <c r="FW50" s="127">
        <f t="shared" si="137"/>
        <v>0</v>
      </c>
      <c r="FX50" s="127">
        <f t="shared" si="137"/>
        <v>0</v>
      </c>
      <c r="FY50" s="127">
        <f t="shared" si="137"/>
        <v>377500</v>
      </c>
      <c r="FZ50" s="127">
        <f t="shared" si="137"/>
        <v>130069</v>
      </c>
      <c r="GA50" s="128">
        <f t="shared" si="137"/>
        <v>5423088</v>
      </c>
      <c r="GB50" s="127">
        <f t="shared" si="137"/>
        <v>0</v>
      </c>
      <c r="GC50" s="211">
        <f t="shared" si="137"/>
        <v>5423088</v>
      </c>
    </row>
    <row r="51" spans="2:185" outlineLevel="1">
      <c r="B51" s="73" t="s">
        <v>55</v>
      </c>
      <c r="C51" s="124" t="str">
        <f t="shared" ref="C51:BN51" si="138">C144</f>
        <v>410314700000</v>
      </c>
      <c r="D51" s="124" t="str">
        <f t="shared" si="138"/>
        <v>Town of Charlton</v>
      </c>
      <c r="E51" s="124" t="str">
        <f t="shared" si="138"/>
        <v>Saratoga</v>
      </c>
      <c r="F51" s="124" t="str">
        <f t="shared" si="138"/>
        <v>12/31</v>
      </c>
      <c r="G51" s="125">
        <f t="shared" si="138"/>
        <v>4133</v>
      </c>
      <c r="H51" s="126">
        <f t="shared" si="138"/>
        <v>0</v>
      </c>
      <c r="I51" s="126">
        <f t="shared" si="138"/>
        <v>32.799999999999997</v>
      </c>
      <c r="J51" s="127">
        <f t="shared" si="138"/>
        <v>441650710</v>
      </c>
      <c r="K51" s="127">
        <f t="shared" si="138"/>
        <v>1853600</v>
      </c>
      <c r="L51" s="127">
        <f t="shared" si="138"/>
        <v>138032</v>
      </c>
      <c r="M51" s="127">
        <f t="shared" si="138"/>
        <v>0</v>
      </c>
      <c r="N51" s="127">
        <f t="shared" si="138"/>
        <v>0</v>
      </c>
      <c r="O51" s="127">
        <f t="shared" si="138"/>
        <v>0</v>
      </c>
      <c r="P51" s="127">
        <f t="shared" si="138"/>
        <v>0</v>
      </c>
      <c r="Q51" s="127">
        <f t="shared" si="138"/>
        <v>2472</v>
      </c>
      <c r="R51" s="127">
        <f t="shared" si="138"/>
        <v>0</v>
      </c>
      <c r="S51" s="127">
        <f t="shared" si="138"/>
        <v>0</v>
      </c>
      <c r="T51" s="127">
        <f t="shared" si="138"/>
        <v>0</v>
      </c>
      <c r="U51" s="127">
        <f t="shared" si="138"/>
        <v>1130663</v>
      </c>
      <c r="V51" s="127">
        <f t="shared" si="138"/>
        <v>0</v>
      </c>
      <c r="W51" s="127">
        <f t="shared" si="138"/>
        <v>0</v>
      </c>
      <c r="X51" s="127">
        <f t="shared" si="138"/>
        <v>23129</v>
      </c>
      <c r="Y51" s="127">
        <f t="shared" si="138"/>
        <v>0</v>
      </c>
      <c r="Z51" s="127">
        <f t="shared" si="138"/>
        <v>0</v>
      </c>
      <c r="AA51" s="127">
        <f t="shared" si="138"/>
        <v>0</v>
      </c>
      <c r="AB51" s="127">
        <f t="shared" si="138"/>
        <v>2101</v>
      </c>
      <c r="AC51" s="127">
        <f t="shared" si="138"/>
        <v>0</v>
      </c>
      <c r="AD51" s="127">
        <f t="shared" si="138"/>
        <v>12110</v>
      </c>
      <c r="AE51" s="127">
        <f t="shared" si="138"/>
        <v>0</v>
      </c>
      <c r="AF51" s="127">
        <f t="shared" si="138"/>
        <v>0</v>
      </c>
      <c r="AG51" s="127">
        <f t="shared" si="138"/>
        <v>0</v>
      </c>
      <c r="AH51" s="127">
        <f t="shared" si="138"/>
        <v>0</v>
      </c>
      <c r="AI51" s="127">
        <f t="shared" si="138"/>
        <v>0</v>
      </c>
      <c r="AJ51" s="127">
        <f t="shared" si="138"/>
        <v>0</v>
      </c>
      <c r="AK51" s="127">
        <f t="shared" si="138"/>
        <v>36740</v>
      </c>
      <c r="AL51" s="127">
        <f t="shared" si="138"/>
        <v>102446</v>
      </c>
      <c r="AM51" s="127">
        <f t="shared" si="138"/>
        <v>0</v>
      </c>
      <c r="AN51" s="127">
        <f t="shared" si="138"/>
        <v>0</v>
      </c>
      <c r="AO51" s="127">
        <f t="shared" si="138"/>
        <v>0</v>
      </c>
      <c r="AP51" s="127">
        <f t="shared" si="138"/>
        <v>0</v>
      </c>
      <c r="AQ51" s="127">
        <f t="shared" si="138"/>
        <v>0</v>
      </c>
      <c r="AR51" s="127">
        <f t="shared" si="138"/>
        <v>0</v>
      </c>
      <c r="AS51" s="127">
        <f t="shared" si="138"/>
        <v>360</v>
      </c>
      <c r="AT51" s="127">
        <f t="shared" si="138"/>
        <v>0</v>
      </c>
      <c r="AU51" s="127">
        <f t="shared" si="138"/>
        <v>0</v>
      </c>
      <c r="AV51" s="127">
        <f t="shared" si="138"/>
        <v>0</v>
      </c>
      <c r="AW51" s="127">
        <f t="shared" si="138"/>
        <v>0</v>
      </c>
      <c r="AX51" s="127">
        <f t="shared" si="138"/>
        <v>0</v>
      </c>
      <c r="AY51" s="127">
        <f t="shared" si="138"/>
        <v>0</v>
      </c>
      <c r="AZ51" s="127">
        <f t="shared" si="138"/>
        <v>0</v>
      </c>
      <c r="BA51" s="127">
        <f t="shared" si="138"/>
        <v>9535</v>
      </c>
      <c r="BB51" s="127">
        <f t="shared" si="138"/>
        <v>0</v>
      </c>
      <c r="BC51" s="127">
        <f t="shared" si="138"/>
        <v>0</v>
      </c>
      <c r="BD51" s="127">
        <f t="shared" si="138"/>
        <v>43742</v>
      </c>
      <c r="BE51" s="127">
        <f t="shared" si="138"/>
        <v>0</v>
      </c>
      <c r="BF51" s="127">
        <f t="shared" si="138"/>
        <v>1218</v>
      </c>
      <c r="BG51" s="127">
        <f t="shared" si="138"/>
        <v>0</v>
      </c>
      <c r="BH51" s="127">
        <f t="shared" si="138"/>
        <v>0</v>
      </c>
      <c r="BI51" s="127">
        <f t="shared" si="138"/>
        <v>5646</v>
      </c>
      <c r="BJ51" s="127">
        <f t="shared" si="138"/>
        <v>0</v>
      </c>
      <c r="BK51" s="127">
        <f t="shared" si="138"/>
        <v>12428</v>
      </c>
      <c r="BL51" s="128">
        <f t="shared" si="138"/>
        <v>1520622</v>
      </c>
      <c r="BM51" s="127">
        <f t="shared" si="138"/>
        <v>33362</v>
      </c>
      <c r="BN51" s="127">
        <f t="shared" si="138"/>
        <v>134799</v>
      </c>
      <c r="BO51" s="127">
        <f t="shared" ref="BO51:DZ51" si="139">BO144</f>
        <v>28469</v>
      </c>
      <c r="BP51" s="127">
        <f t="shared" si="139"/>
        <v>0</v>
      </c>
      <c r="BQ51" s="127">
        <f t="shared" si="139"/>
        <v>0</v>
      </c>
      <c r="BR51" s="127">
        <f t="shared" si="139"/>
        <v>0</v>
      </c>
      <c r="BS51" s="127">
        <f t="shared" si="139"/>
        <v>84766</v>
      </c>
      <c r="BT51" s="127">
        <f t="shared" si="139"/>
        <v>0</v>
      </c>
      <c r="BU51" s="127">
        <f t="shared" si="139"/>
        <v>0</v>
      </c>
      <c r="BV51" s="127">
        <f t="shared" si="139"/>
        <v>1361</v>
      </c>
      <c r="BW51" s="127">
        <f t="shared" si="139"/>
        <v>0</v>
      </c>
      <c r="BX51" s="127">
        <f t="shared" si="139"/>
        <v>0</v>
      </c>
      <c r="BY51" s="127">
        <f t="shared" si="139"/>
        <v>0</v>
      </c>
      <c r="BZ51" s="127">
        <f t="shared" si="139"/>
        <v>16499</v>
      </c>
      <c r="CA51" s="127">
        <f t="shared" si="139"/>
        <v>0</v>
      </c>
      <c r="CB51" s="127">
        <f t="shared" si="139"/>
        <v>0</v>
      </c>
      <c r="CC51" s="127">
        <f t="shared" si="139"/>
        <v>0</v>
      </c>
      <c r="CD51" s="127">
        <f t="shared" si="139"/>
        <v>0</v>
      </c>
      <c r="CE51" s="127">
        <f t="shared" si="139"/>
        <v>0</v>
      </c>
      <c r="CF51" s="127">
        <f t="shared" si="139"/>
        <v>0</v>
      </c>
      <c r="CG51" s="127">
        <f t="shared" si="139"/>
        <v>0</v>
      </c>
      <c r="CH51" s="127">
        <f t="shared" si="139"/>
        <v>0</v>
      </c>
      <c r="CI51" s="127">
        <f t="shared" si="139"/>
        <v>0</v>
      </c>
      <c r="CJ51" s="127">
        <f t="shared" si="139"/>
        <v>0</v>
      </c>
      <c r="CK51" s="127">
        <f t="shared" si="139"/>
        <v>0</v>
      </c>
      <c r="CL51" s="127">
        <f t="shared" si="139"/>
        <v>0</v>
      </c>
      <c r="CM51" s="128">
        <f t="shared" si="139"/>
        <v>1819878</v>
      </c>
      <c r="CN51" s="127">
        <f t="shared" si="139"/>
        <v>0</v>
      </c>
      <c r="CO51" s="127">
        <f t="shared" si="139"/>
        <v>0</v>
      </c>
      <c r="CP51" s="127">
        <f t="shared" si="139"/>
        <v>0</v>
      </c>
      <c r="CQ51" s="127">
        <f t="shared" si="139"/>
        <v>0</v>
      </c>
      <c r="CR51" s="127">
        <f t="shared" si="139"/>
        <v>0</v>
      </c>
      <c r="CS51" s="128">
        <f t="shared" si="139"/>
        <v>1819878</v>
      </c>
      <c r="CT51" s="127">
        <f t="shared" si="139"/>
        <v>223897</v>
      </c>
      <c r="CU51" s="127">
        <f t="shared" si="139"/>
        <v>251679</v>
      </c>
      <c r="CV51" s="127">
        <f t="shared" si="139"/>
        <v>0</v>
      </c>
      <c r="CW51" s="127">
        <f t="shared" si="139"/>
        <v>0</v>
      </c>
      <c r="CX51" s="127">
        <f t="shared" si="139"/>
        <v>24428</v>
      </c>
      <c r="CY51" s="127">
        <f t="shared" si="139"/>
        <v>2500</v>
      </c>
      <c r="CZ51" s="127">
        <f t="shared" si="139"/>
        <v>0</v>
      </c>
      <c r="DA51" s="127">
        <f t="shared" si="139"/>
        <v>0</v>
      </c>
      <c r="DB51" s="127">
        <f t="shared" si="139"/>
        <v>0</v>
      </c>
      <c r="DC51" s="127">
        <f t="shared" si="139"/>
        <v>0</v>
      </c>
      <c r="DD51" s="127">
        <f t="shared" si="139"/>
        <v>0</v>
      </c>
      <c r="DE51" s="127">
        <f t="shared" si="139"/>
        <v>0</v>
      </c>
      <c r="DF51" s="127">
        <f t="shared" si="139"/>
        <v>0</v>
      </c>
      <c r="DG51" s="127">
        <f t="shared" si="139"/>
        <v>0</v>
      </c>
      <c r="DH51" s="127">
        <f t="shared" si="139"/>
        <v>49446</v>
      </c>
      <c r="DI51" s="127">
        <f t="shared" si="139"/>
        <v>0</v>
      </c>
      <c r="DJ51" s="127">
        <f t="shared" si="139"/>
        <v>24780</v>
      </c>
      <c r="DK51" s="127">
        <f t="shared" si="139"/>
        <v>0</v>
      </c>
      <c r="DL51" s="127">
        <f t="shared" si="139"/>
        <v>0</v>
      </c>
      <c r="DM51" s="127">
        <f t="shared" si="139"/>
        <v>0</v>
      </c>
      <c r="DN51" s="127">
        <f t="shared" si="139"/>
        <v>14370</v>
      </c>
      <c r="DO51" s="127">
        <f t="shared" si="139"/>
        <v>1031</v>
      </c>
      <c r="DP51" s="127">
        <f t="shared" si="139"/>
        <v>0</v>
      </c>
      <c r="DQ51" s="127">
        <f t="shared" si="139"/>
        <v>0</v>
      </c>
      <c r="DR51" s="127">
        <f t="shared" si="139"/>
        <v>0</v>
      </c>
      <c r="DS51" s="127">
        <f t="shared" si="139"/>
        <v>0</v>
      </c>
      <c r="DT51" s="127">
        <f t="shared" si="139"/>
        <v>0</v>
      </c>
      <c r="DU51" s="127">
        <f t="shared" si="139"/>
        <v>573959</v>
      </c>
      <c r="DV51" s="127">
        <f t="shared" si="139"/>
        <v>0</v>
      </c>
      <c r="DW51" s="127">
        <f t="shared" si="139"/>
        <v>0</v>
      </c>
      <c r="DX51" s="127">
        <f t="shared" si="139"/>
        <v>0</v>
      </c>
      <c r="DY51" s="127">
        <f t="shared" si="139"/>
        <v>0</v>
      </c>
      <c r="DZ51" s="127">
        <f t="shared" si="139"/>
        <v>0</v>
      </c>
      <c r="EA51" s="127">
        <f t="shared" ref="EA51:GC51" si="140">EA144</f>
        <v>63997</v>
      </c>
      <c r="EB51" s="127">
        <f t="shared" si="140"/>
        <v>0</v>
      </c>
      <c r="EC51" s="127">
        <f t="shared" si="140"/>
        <v>0</v>
      </c>
      <c r="ED51" s="127">
        <f t="shared" si="140"/>
        <v>0</v>
      </c>
      <c r="EE51" s="127">
        <f t="shared" si="140"/>
        <v>0</v>
      </c>
      <c r="EF51" s="127">
        <f t="shared" si="140"/>
        <v>0</v>
      </c>
      <c r="EG51" s="127">
        <f t="shared" si="140"/>
        <v>0</v>
      </c>
      <c r="EH51" s="127">
        <f t="shared" si="140"/>
        <v>0</v>
      </c>
      <c r="EI51" s="127">
        <f t="shared" si="140"/>
        <v>0</v>
      </c>
      <c r="EJ51" s="127">
        <f t="shared" si="140"/>
        <v>0</v>
      </c>
      <c r="EK51" s="127">
        <f t="shared" si="140"/>
        <v>0</v>
      </c>
      <c r="EL51" s="127">
        <f t="shared" si="140"/>
        <v>0</v>
      </c>
      <c r="EM51" s="127">
        <f t="shared" si="140"/>
        <v>0</v>
      </c>
      <c r="EN51" s="127">
        <f t="shared" si="140"/>
        <v>0</v>
      </c>
      <c r="EO51" s="127">
        <f t="shared" si="140"/>
        <v>0</v>
      </c>
      <c r="EP51" s="127">
        <f t="shared" si="140"/>
        <v>0</v>
      </c>
      <c r="EQ51" s="127">
        <f t="shared" si="140"/>
        <v>0</v>
      </c>
      <c r="ER51" s="127">
        <f t="shared" si="140"/>
        <v>3640</v>
      </c>
      <c r="ES51" s="127">
        <f t="shared" si="140"/>
        <v>0</v>
      </c>
      <c r="ET51" s="127">
        <f t="shared" si="140"/>
        <v>615</v>
      </c>
      <c r="EU51" s="127">
        <f t="shared" si="140"/>
        <v>48250</v>
      </c>
      <c r="EV51" s="127">
        <f t="shared" si="140"/>
        <v>14137</v>
      </c>
      <c r="EW51" s="127">
        <f t="shared" si="140"/>
        <v>0</v>
      </c>
      <c r="EX51" s="127">
        <f t="shared" si="140"/>
        <v>4602</v>
      </c>
      <c r="EY51" s="127">
        <f t="shared" si="140"/>
        <v>5553</v>
      </c>
      <c r="EZ51" s="127">
        <f t="shared" si="140"/>
        <v>0</v>
      </c>
      <c r="FA51" s="127">
        <f t="shared" si="140"/>
        <v>0</v>
      </c>
      <c r="FB51" s="127">
        <f t="shared" si="140"/>
        <v>0</v>
      </c>
      <c r="FC51" s="127">
        <f t="shared" si="140"/>
        <v>266966</v>
      </c>
      <c r="FD51" s="127">
        <f t="shared" si="140"/>
        <v>0</v>
      </c>
      <c r="FE51" s="127">
        <f t="shared" si="140"/>
        <v>0</v>
      </c>
      <c r="FF51" s="127">
        <f t="shared" si="140"/>
        <v>0</v>
      </c>
      <c r="FG51" s="127">
        <f t="shared" si="140"/>
        <v>0</v>
      </c>
      <c r="FH51" s="127">
        <f t="shared" si="140"/>
        <v>0</v>
      </c>
      <c r="FI51" s="127">
        <f t="shared" si="140"/>
        <v>10196</v>
      </c>
      <c r="FJ51" s="127">
        <f t="shared" si="140"/>
        <v>0</v>
      </c>
      <c r="FK51" s="127">
        <f t="shared" si="140"/>
        <v>2650</v>
      </c>
      <c r="FL51" s="127">
        <f t="shared" si="140"/>
        <v>0</v>
      </c>
      <c r="FM51" s="127">
        <f t="shared" si="140"/>
        <v>49742</v>
      </c>
      <c r="FN51" s="127">
        <f t="shared" si="140"/>
        <v>0</v>
      </c>
      <c r="FO51" s="127">
        <f t="shared" si="140"/>
        <v>0</v>
      </c>
      <c r="FP51" s="127">
        <f t="shared" si="140"/>
        <v>0</v>
      </c>
      <c r="FQ51" s="127">
        <f t="shared" si="140"/>
        <v>43683</v>
      </c>
      <c r="FR51" s="127">
        <f t="shared" si="140"/>
        <v>82892</v>
      </c>
      <c r="FS51" s="127">
        <f t="shared" si="140"/>
        <v>421</v>
      </c>
      <c r="FT51" s="127">
        <f t="shared" si="140"/>
        <v>0</v>
      </c>
      <c r="FU51" s="127">
        <f t="shared" si="140"/>
        <v>0</v>
      </c>
      <c r="FV51" s="127">
        <f t="shared" si="140"/>
        <v>2860</v>
      </c>
      <c r="FW51" s="127">
        <f t="shared" si="140"/>
        <v>0</v>
      </c>
      <c r="FX51" s="127">
        <f t="shared" si="140"/>
        <v>0</v>
      </c>
      <c r="FY51" s="127">
        <f t="shared" si="140"/>
        <v>80450</v>
      </c>
      <c r="FZ51" s="127">
        <f t="shared" si="140"/>
        <v>67469</v>
      </c>
      <c r="GA51" s="128">
        <f t="shared" si="140"/>
        <v>1914213</v>
      </c>
      <c r="GB51" s="127">
        <f t="shared" si="140"/>
        <v>0</v>
      </c>
      <c r="GC51" s="211">
        <f t="shared" si="140"/>
        <v>1914213</v>
      </c>
    </row>
    <row r="52" spans="2:185" outlineLevel="1">
      <c r="B52" s="73" t="s">
        <v>56</v>
      </c>
      <c r="C52" s="124" t="str">
        <f t="shared" ref="C52:BN52" si="141">C145</f>
        <v>410317400000</v>
      </c>
      <c r="D52" s="124" t="str">
        <f t="shared" si="141"/>
        <v>Town of Clifton Park</v>
      </c>
      <c r="E52" s="124" t="str">
        <f t="shared" si="141"/>
        <v>Saratoga</v>
      </c>
      <c r="F52" s="124" t="str">
        <f t="shared" si="141"/>
        <v>12/31</v>
      </c>
      <c r="G52" s="125">
        <f t="shared" si="141"/>
        <v>36705</v>
      </c>
      <c r="H52" s="126">
        <f t="shared" si="141"/>
        <v>0</v>
      </c>
      <c r="I52" s="126">
        <f t="shared" si="141"/>
        <v>48.2</v>
      </c>
      <c r="J52" s="127">
        <f t="shared" si="141"/>
        <v>3896606465</v>
      </c>
      <c r="K52" s="127">
        <f t="shared" si="141"/>
        <v>12057491</v>
      </c>
      <c r="L52" s="127">
        <f t="shared" si="141"/>
        <v>3014340</v>
      </c>
      <c r="M52" s="127">
        <f t="shared" si="141"/>
        <v>0</v>
      </c>
      <c r="N52" s="127">
        <f t="shared" si="141"/>
        <v>0</v>
      </c>
      <c r="O52" s="127">
        <f t="shared" si="141"/>
        <v>0</v>
      </c>
      <c r="P52" s="127">
        <f t="shared" si="141"/>
        <v>152859</v>
      </c>
      <c r="Q52" s="127">
        <f t="shared" si="141"/>
        <v>25300</v>
      </c>
      <c r="R52" s="127">
        <f t="shared" si="141"/>
        <v>0</v>
      </c>
      <c r="S52" s="127">
        <f t="shared" si="141"/>
        <v>0</v>
      </c>
      <c r="T52" s="127">
        <f t="shared" si="141"/>
        <v>0</v>
      </c>
      <c r="U52" s="127">
        <f t="shared" si="141"/>
        <v>9712419</v>
      </c>
      <c r="V52" s="127">
        <f t="shared" si="141"/>
        <v>0</v>
      </c>
      <c r="W52" s="127">
        <f t="shared" si="141"/>
        <v>0</v>
      </c>
      <c r="X52" s="127">
        <f t="shared" si="141"/>
        <v>0</v>
      </c>
      <c r="Y52" s="127">
        <f t="shared" si="141"/>
        <v>0</v>
      </c>
      <c r="Z52" s="127">
        <f t="shared" si="141"/>
        <v>0</v>
      </c>
      <c r="AA52" s="127">
        <f t="shared" si="141"/>
        <v>0</v>
      </c>
      <c r="AB52" s="127">
        <f t="shared" si="141"/>
        <v>899339</v>
      </c>
      <c r="AC52" s="127">
        <f t="shared" si="141"/>
        <v>0</v>
      </c>
      <c r="AD52" s="127">
        <f t="shared" si="141"/>
        <v>0</v>
      </c>
      <c r="AE52" s="127">
        <f t="shared" si="141"/>
        <v>0</v>
      </c>
      <c r="AF52" s="127">
        <f t="shared" si="141"/>
        <v>0</v>
      </c>
      <c r="AG52" s="127">
        <f t="shared" si="141"/>
        <v>0</v>
      </c>
      <c r="AH52" s="127">
        <f t="shared" si="141"/>
        <v>0</v>
      </c>
      <c r="AI52" s="127">
        <f t="shared" si="141"/>
        <v>0</v>
      </c>
      <c r="AJ52" s="127">
        <f t="shared" si="141"/>
        <v>996875</v>
      </c>
      <c r="AK52" s="127">
        <f t="shared" si="141"/>
        <v>321314</v>
      </c>
      <c r="AL52" s="127">
        <f t="shared" si="141"/>
        <v>13473</v>
      </c>
      <c r="AM52" s="127">
        <f t="shared" si="141"/>
        <v>319049</v>
      </c>
      <c r="AN52" s="127">
        <f t="shared" si="141"/>
        <v>0</v>
      </c>
      <c r="AO52" s="127">
        <f t="shared" si="141"/>
        <v>0</v>
      </c>
      <c r="AP52" s="127">
        <f t="shared" si="141"/>
        <v>0</v>
      </c>
      <c r="AQ52" s="127">
        <f t="shared" si="141"/>
        <v>0</v>
      </c>
      <c r="AR52" s="127">
        <f t="shared" si="141"/>
        <v>0</v>
      </c>
      <c r="AS52" s="127">
        <f t="shared" si="141"/>
        <v>0</v>
      </c>
      <c r="AT52" s="127">
        <f t="shared" si="141"/>
        <v>0</v>
      </c>
      <c r="AU52" s="127">
        <f t="shared" si="141"/>
        <v>0</v>
      </c>
      <c r="AV52" s="127">
        <f t="shared" si="141"/>
        <v>0</v>
      </c>
      <c r="AW52" s="127">
        <f t="shared" si="141"/>
        <v>0</v>
      </c>
      <c r="AX52" s="127">
        <f t="shared" si="141"/>
        <v>693203</v>
      </c>
      <c r="AY52" s="127">
        <f t="shared" si="141"/>
        <v>454651</v>
      </c>
      <c r="AZ52" s="127">
        <f t="shared" si="141"/>
        <v>149356</v>
      </c>
      <c r="BA52" s="127">
        <f t="shared" si="141"/>
        <v>49053</v>
      </c>
      <c r="BB52" s="127">
        <f t="shared" si="141"/>
        <v>508235</v>
      </c>
      <c r="BC52" s="127">
        <f t="shared" si="141"/>
        <v>223689</v>
      </c>
      <c r="BD52" s="127">
        <f t="shared" si="141"/>
        <v>644528</v>
      </c>
      <c r="BE52" s="127">
        <f t="shared" si="141"/>
        <v>0</v>
      </c>
      <c r="BF52" s="127">
        <f t="shared" si="141"/>
        <v>7015</v>
      </c>
      <c r="BG52" s="127">
        <f t="shared" si="141"/>
        <v>0</v>
      </c>
      <c r="BH52" s="127">
        <f t="shared" si="141"/>
        <v>0</v>
      </c>
      <c r="BI52" s="127">
        <f t="shared" si="141"/>
        <v>225</v>
      </c>
      <c r="BJ52" s="127">
        <f t="shared" si="141"/>
        <v>0</v>
      </c>
      <c r="BK52" s="127">
        <f t="shared" si="141"/>
        <v>245372</v>
      </c>
      <c r="BL52" s="128">
        <f t="shared" si="141"/>
        <v>18430295</v>
      </c>
      <c r="BM52" s="127">
        <f t="shared" si="141"/>
        <v>100090</v>
      </c>
      <c r="BN52" s="127">
        <f t="shared" si="141"/>
        <v>1497611</v>
      </c>
      <c r="BO52" s="127">
        <f t="shared" ref="BO52:DZ52" si="142">BO145</f>
        <v>0</v>
      </c>
      <c r="BP52" s="127">
        <f t="shared" si="142"/>
        <v>0</v>
      </c>
      <c r="BQ52" s="127">
        <f t="shared" si="142"/>
        <v>0</v>
      </c>
      <c r="BR52" s="127">
        <f t="shared" si="142"/>
        <v>0</v>
      </c>
      <c r="BS52" s="127">
        <f t="shared" si="142"/>
        <v>273853</v>
      </c>
      <c r="BT52" s="127">
        <f t="shared" si="142"/>
        <v>0</v>
      </c>
      <c r="BU52" s="127">
        <f t="shared" si="142"/>
        <v>0</v>
      </c>
      <c r="BV52" s="127">
        <f t="shared" si="142"/>
        <v>0</v>
      </c>
      <c r="BW52" s="127">
        <f t="shared" si="142"/>
        <v>0</v>
      </c>
      <c r="BX52" s="127">
        <f t="shared" si="142"/>
        <v>0</v>
      </c>
      <c r="BY52" s="127">
        <f t="shared" si="142"/>
        <v>0</v>
      </c>
      <c r="BZ52" s="127">
        <f t="shared" si="142"/>
        <v>387933</v>
      </c>
      <c r="CA52" s="127">
        <f t="shared" si="142"/>
        <v>0</v>
      </c>
      <c r="CB52" s="127">
        <f t="shared" si="142"/>
        <v>0</v>
      </c>
      <c r="CC52" s="127">
        <f t="shared" si="142"/>
        <v>0</v>
      </c>
      <c r="CD52" s="127">
        <f t="shared" si="142"/>
        <v>0</v>
      </c>
      <c r="CE52" s="127">
        <f t="shared" si="142"/>
        <v>324901</v>
      </c>
      <c r="CF52" s="127">
        <f t="shared" si="142"/>
        <v>0</v>
      </c>
      <c r="CG52" s="127">
        <f t="shared" si="142"/>
        <v>0</v>
      </c>
      <c r="CH52" s="127">
        <f t="shared" si="142"/>
        <v>0</v>
      </c>
      <c r="CI52" s="127">
        <f t="shared" si="142"/>
        <v>0</v>
      </c>
      <c r="CJ52" s="127">
        <f t="shared" si="142"/>
        <v>0</v>
      </c>
      <c r="CK52" s="127">
        <f t="shared" si="142"/>
        <v>0</v>
      </c>
      <c r="CL52" s="127">
        <f t="shared" si="142"/>
        <v>87804</v>
      </c>
      <c r="CM52" s="128">
        <f t="shared" si="142"/>
        <v>21102486</v>
      </c>
      <c r="CN52" s="127">
        <f t="shared" si="142"/>
        <v>0</v>
      </c>
      <c r="CO52" s="127">
        <f t="shared" si="142"/>
        <v>41000</v>
      </c>
      <c r="CP52" s="127">
        <f t="shared" si="142"/>
        <v>0</v>
      </c>
      <c r="CQ52" s="127">
        <f t="shared" si="142"/>
        <v>3820295</v>
      </c>
      <c r="CR52" s="127">
        <f t="shared" si="142"/>
        <v>0</v>
      </c>
      <c r="CS52" s="128">
        <f t="shared" si="142"/>
        <v>24963781</v>
      </c>
      <c r="CT52" s="127">
        <f t="shared" si="142"/>
        <v>1747182</v>
      </c>
      <c r="CU52" s="127">
        <f t="shared" si="142"/>
        <v>1676192</v>
      </c>
      <c r="CV52" s="127">
        <f t="shared" si="142"/>
        <v>0</v>
      </c>
      <c r="CW52" s="127">
        <f t="shared" si="142"/>
        <v>0</v>
      </c>
      <c r="CX52" s="127">
        <f t="shared" si="142"/>
        <v>382269</v>
      </c>
      <c r="CY52" s="127">
        <f t="shared" si="142"/>
        <v>0</v>
      </c>
      <c r="CZ52" s="127">
        <f t="shared" si="142"/>
        <v>0</v>
      </c>
      <c r="DA52" s="127">
        <f t="shared" si="142"/>
        <v>0</v>
      </c>
      <c r="DB52" s="127">
        <f t="shared" si="142"/>
        <v>0</v>
      </c>
      <c r="DC52" s="127">
        <f t="shared" si="142"/>
        <v>0</v>
      </c>
      <c r="DD52" s="127">
        <f t="shared" si="142"/>
        <v>0</v>
      </c>
      <c r="DE52" s="127">
        <f t="shared" si="142"/>
        <v>0</v>
      </c>
      <c r="DF52" s="127">
        <f t="shared" si="142"/>
        <v>0</v>
      </c>
      <c r="DG52" s="127">
        <f t="shared" si="142"/>
        <v>50530</v>
      </c>
      <c r="DH52" s="127">
        <f t="shared" si="142"/>
        <v>1009896</v>
      </c>
      <c r="DI52" s="127">
        <f t="shared" si="142"/>
        <v>345428</v>
      </c>
      <c r="DJ52" s="127">
        <f t="shared" si="142"/>
        <v>1728944</v>
      </c>
      <c r="DK52" s="127">
        <f t="shared" si="142"/>
        <v>0</v>
      </c>
      <c r="DL52" s="127">
        <f t="shared" si="142"/>
        <v>13078</v>
      </c>
      <c r="DM52" s="127">
        <f t="shared" si="142"/>
        <v>0</v>
      </c>
      <c r="DN52" s="127">
        <f t="shared" si="142"/>
        <v>775804</v>
      </c>
      <c r="DO52" s="127">
        <f t="shared" si="142"/>
        <v>21300</v>
      </c>
      <c r="DP52" s="127">
        <f t="shared" si="142"/>
        <v>0</v>
      </c>
      <c r="DQ52" s="127">
        <f t="shared" si="142"/>
        <v>0</v>
      </c>
      <c r="DR52" s="127">
        <f t="shared" si="142"/>
        <v>0</v>
      </c>
      <c r="DS52" s="127">
        <f t="shared" si="142"/>
        <v>0</v>
      </c>
      <c r="DT52" s="127">
        <f t="shared" si="142"/>
        <v>0</v>
      </c>
      <c r="DU52" s="127">
        <f t="shared" si="142"/>
        <v>3750269</v>
      </c>
      <c r="DV52" s="127">
        <f t="shared" si="142"/>
        <v>0</v>
      </c>
      <c r="DW52" s="127">
        <f t="shared" si="142"/>
        <v>0</v>
      </c>
      <c r="DX52" s="127">
        <f t="shared" si="142"/>
        <v>0</v>
      </c>
      <c r="DY52" s="127">
        <f t="shared" si="142"/>
        <v>0</v>
      </c>
      <c r="DZ52" s="127">
        <f t="shared" si="142"/>
        <v>0</v>
      </c>
      <c r="EA52" s="127">
        <f t="shared" ref="EA52:GC52" si="143">EA145</f>
        <v>187017</v>
      </c>
      <c r="EB52" s="127">
        <f t="shared" si="143"/>
        <v>243463</v>
      </c>
      <c r="EC52" s="127">
        <f t="shared" si="143"/>
        <v>0</v>
      </c>
      <c r="ED52" s="127">
        <f t="shared" si="143"/>
        <v>0</v>
      </c>
      <c r="EE52" s="127">
        <f t="shared" si="143"/>
        <v>0</v>
      </c>
      <c r="EF52" s="127">
        <f t="shared" si="143"/>
        <v>0</v>
      </c>
      <c r="EG52" s="127">
        <f t="shared" si="143"/>
        <v>0</v>
      </c>
      <c r="EH52" s="127">
        <f t="shared" si="143"/>
        <v>319770</v>
      </c>
      <c r="EI52" s="127">
        <f t="shared" si="143"/>
        <v>0</v>
      </c>
      <c r="EJ52" s="127">
        <f t="shared" si="143"/>
        <v>0</v>
      </c>
      <c r="EK52" s="127">
        <f t="shared" si="143"/>
        <v>0</v>
      </c>
      <c r="EL52" s="127">
        <f t="shared" si="143"/>
        <v>0</v>
      </c>
      <c r="EM52" s="127">
        <f t="shared" si="143"/>
        <v>0</v>
      </c>
      <c r="EN52" s="127">
        <f t="shared" si="143"/>
        <v>0</v>
      </c>
      <c r="EO52" s="127">
        <f t="shared" si="143"/>
        <v>0</v>
      </c>
      <c r="EP52" s="127">
        <f t="shared" si="143"/>
        <v>0</v>
      </c>
      <c r="EQ52" s="127">
        <f t="shared" si="143"/>
        <v>500</v>
      </c>
      <c r="ER52" s="127">
        <f t="shared" si="143"/>
        <v>2652140</v>
      </c>
      <c r="ES52" s="127">
        <f t="shared" si="143"/>
        <v>0</v>
      </c>
      <c r="ET52" s="127">
        <f t="shared" si="143"/>
        <v>771644</v>
      </c>
      <c r="EU52" s="127">
        <f t="shared" si="143"/>
        <v>0</v>
      </c>
      <c r="EV52" s="127">
        <f t="shared" si="143"/>
        <v>112526</v>
      </c>
      <c r="EW52" s="127">
        <f t="shared" si="143"/>
        <v>0</v>
      </c>
      <c r="EX52" s="127">
        <f t="shared" si="143"/>
        <v>1000</v>
      </c>
      <c r="EY52" s="127">
        <f t="shared" si="143"/>
        <v>250409</v>
      </c>
      <c r="EZ52" s="127">
        <f t="shared" si="143"/>
        <v>11836</v>
      </c>
      <c r="FA52" s="127">
        <f t="shared" si="143"/>
        <v>0</v>
      </c>
      <c r="FB52" s="127">
        <f t="shared" si="143"/>
        <v>143557</v>
      </c>
      <c r="FC52" s="127">
        <f t="shared" si="143"/>
        <v>23361</v>
      </c>
      <c r="FD52" s="127">
        <f t="shared" si="143"/>
        <v>0</v>
      </c>
      <c r="FE52" s="127">
        <f t="shared" si="143"/>
        <v>0</v>
      </c>
      <c r="FF52" s="127">
        <f t="shared" si="143"/>
        <v>0</v>
      </c>
      <c r="FG52" s="127">
        <f t="shared" si="143"/>
        <v>1649301</v>
      </c>
      <c r="FH52" s="127">
        <f t="shared" si="143"/>
        <v>0</v>
      </c>
      <c r="FI52" s="127">
        <f t="shared" si="143"/>
        <v>670129</v>
      </c>
      <c r="FJ52" s="127">
        <f t="shared" si="143"/>
        <v>0</v>
      </c>
      <c r="FK52" s="127">
        <f t="shared" si="143"/>
        <v>48522</v>
      </c>
      <c r="FL52" s="127">
        <f t="shared" si="143"/>
        <v>0</v>
      </c>
      <c r="FM52" s="127">
        <f t="shared" si="143"/>
        <v>393303</v>
      </c>
      <c r="FN52" s="127">
        <f t="shared" si="143"/>
        <v>0</v>
      </c>
      <c r="FO52" s="127">
        <f t="shared" si="143"/>
        <v>0</v>
      </c>
      <c r="FP52" s="127">
        <f t="shared" si="143"/>
        <v>0</v>
      </c>
      <c r="FQ52" s="127">
        <f t="shared" si="143"/>
        <v>480049</v>
      </c>
      <c r="FR52" s="127">
        <f t="shared" si="143"/>
        <v>2241357</v>
      </c>
      <c r="FS52" s="127">
        <f t="shared" si="143"/>
        <v>14994</v>
      </c>
      <c r="FT52" s="127">
        <f t="shared" si="143"/>
        <v>19472</v>
      </c>
      <c r="FU52" s="127">
        <f t="shared" si="143"/>
        <v>122551</v>
      </c>
      <c r="FV52" s="127">
        <f t="shared" si="143"/>
        <v>7770</v>
      </c>
      <c r="FW52" s="127">
        <f t="shared" si="143"/>
        <v>0</v>
      </c>
      <c r="FX52" s="127">
        <f t="shared" si="143"/>
        <v>0</v>
      </c>
      <c r="FY52" s="127">
        <f t="shared" si="143"/>
        <v>576957</v>
      </c>
      <c r="FZ52" s="127">
        <f t="shared" si="143"/>
        <v>469538</v>
      </c>
      <c r="GA52" s="128">
        <f t="shared" si="143"/>
        <v>22912056</v>
      </c>
      <c r="GB52" s="127">
        <f t="shared" si="143"/>
        <v>3820295</v>
      </c>
      <c r="GC52" s="211">
        <f t="shared" si="143"/>
        <v>26732351</v>
      </c>
    </row>
    <row r="53" spans="2:185" outlineLevel="1">
      <c r="B53" s="73" t="s">
        <v>57</v>
      </c>
      <c r="C53" s="124" t="str">
        <f t="shared" ref="C53:BN53" si="144">C146</f>
        <v>410320000000</v>
      </c>
      <c r="D53" s="124" t="str">
        <f t="shared" si="144"/>
        <v>Town of Corinth</v>
      </c>
      <c r="E53" s="124" t="str">
        <f t="shared" si="144"/>
        <v>Saratoga</v>
      </c>
      <c r="F53" s="124" t="str">
        <f t="shared" si="144"/>
        <v>12/31</v>
      </c>
      <c r="G53" s="125">
        <f t="shared" si="144"/>
        <v>6531</v>
      </c>
      <c r="H53" s="126">
        <f t="shared" si="144"/>
        <v>0</v>
      </c>
      <c r="I53" s="126">
        <f t="shared" si="144"/>
        <v>56.8</v>
      </c>
      <c r="J53" s="127">
        <f t="shared" si="144"/>
        <v>549529510</v>
      </c>
      <c r="K53" s="82">
        <f t="shared" si="144"/>
        <v>0</v>
      </c>
      <c r="L53" s="127">
        <f t="shared" si="144"/>
        <v>1608003</v>
      </c>
      <c r="M53" s="127">
        <f t="shared" si="144"/>
        <v>0</v>
      </c>
      <c r="N53" s="127">
        <f t="shared" si="144"/>
        <v>0</v>
      </c>
      <c r="O53" s="127">
        <f t="shared" si="144"/>
        <v>0</v>
      </c>
      <c r="P53" s="127">
        <f t="shared" si="144"/>
        <v>313363</v>
      </c>
      <c r="Q53" s="127">
        <f t="shared" si="144"/>
        <v>5208</v>
      </c>
      <c r="R53" s="127">
        <f t="shared" si="144"/>
        <v>0</v>
      </c>
      <c r="S53" s="127">
        <f t="shared" si="144"/>
        <v>0</v>
      </c>
      <c r="T53" s="127">
        <f t="shared" si="144"/>
        <v>0</v>
      </c>
      <c r="U53" s="127">
        <f t="shared" si="144"/>
        <v>702444</v>
      </c>
      <c r="V53" s="127">
        <f t="shared" si="144"/>
        <v>0</v>
      </c>
      <c r="W53" s="127">
        <f t="shared" si="144"/>
        <v>0</v>
      </c>
      <c r="X53" s="127">
        <f t="shared" si="144"/>
        <v>45968</v>
      </c>
      <c r="Y53" s="127">
        <f t="shared" si="144"/>
        <v>0</v>
      </c>
      <c r="Z53" s="127">
        <f t="shared" si="144"/>
        <v>0</v>
      </c>
      <c r="AA53" s="127">
        <f t="shared" si="144"/>
        <v>0</v>
      </c>
      <c r="AB53" s="127">
        <f t="shared" si="144"/>
        <v>85748</v>
      </c>
      <c r="AC53" s="127">
        <f t="shared" si="144"/>
        <v>0</v>
      </c>
      <c r="AD53" s="127">
        <f t="shared" si="144"/>
        <v>90</v>
      </c>
      <c r="AE53" s="127">
        <f t="shared" si="144"/>
        <v>207492</v>
      </c>
      <c r="AF53" s="127">
        <f t="shared" si="144"/>
        <v>0</v>
      </c>
      <c r="AG53" s="127">
        <f t="shared" si="144"/>
        <v>0</v>
      </c>
      <c r="AH53" s="127">
        <f t="shared" si="144"/>
        <v>0</v>
      </c>
      <c r="AI53" s="127">
        <f t="shared" si="144"/>
        <v>0</v>
      </c>
      <c r="AJ53" s="127">
        <f t="shared" si="144"/>
        <v>0</v>
      </c>
      <c r="AK53" s="127">
        <f t="shared" si="144"/>
        <v>17161</v>
      </c>
      <c r="AL53" s="127">
        <f t="shared" si="144"/>
        <v>23440</v>
      </c>
      <c r="AM53" s="127">
        <f t="shared" si="144"/>
        <v>191621</v>
      </c>
      <c r="AN53" s="127">
        <f t="shared" si="144"/>
        <v>0</v>
      </c>
      <c r="AO53" s="127">
        <f t="shared" si="144"/>
        <v>0</v>
      </c>
      <c r="AP53" s="127">
        <f t="shared" si="144"/>
        <v>0</v>
      </c>
      <c r="AQ53" s="127">
        <f t="shared" si="144"/>
        <v>0</v>
      </c>
      <c r="AR53" s="127">
        <f t="shared" si="144"/>
        <v>0</v>
      </c>
      <c r="AS53" s="127">
        <f t="shared" si="144"/>
        <v>0</v>
      </c>
      <c r="AT53" s="127">
        <f t="shared" si="144"/>
        <v>0</v>
      </c>
      <c r="AU53" s="127">
        <f t="shared" si="144"/>
        <v>0</v>
      </c>
      <c r="AV53" s="127">
        <f t="shared" si="144"/>
        <v>0</v>
      </c>
      <c r="AW53" s="127">
        <f t="shared" si="144"/>
        <v>0</v>
      </c>
      <c r="AX53" s="127">
        <f t="shared" si="144"/>
        <v>0</v>
      </c>
      <c r="AY53" s="127">
        <f t="shared" si="144"/>
        <v>0</v>
      </c>
      <c r="AZ53" s="127">
        <f t="shared" si="144"/>
        <v>0</v>
      </c>
      <c r="BA53" s="127">
        <f t="shared" si="144"/>
        <v>6528</v>
      </c>
      <c r="BB53" s="127">
        <f t="shared" si="144"/>
        <v>0</v>
      </c>
      <c r="BC53" s="127">
        <f t="shared" si="144"/>
        <v>7200</v>
      </c>
      <c r="BD53" s="127">
        <f t="shared" si="144"/>
        <v>52619</v>
      </c>
      <c r="BE53" s="127">
        <f t="shared" si="144"/>
        <v>0</v>
      </c>
      <c r="BF53" s="127">
        <f t="shared" si="144"/>
        <v>99</v>
      </c>
      <c r="BG53" s="127">
        <f t="shared" si="144"/>
        <v>0</v>
      </c>
      <c r="BH53" s="127">
        <f t="shared" si="144"/>
        <v>0</v>
      </c>
      <c r="BI53" s="127">
        <f t="shared" si="144"/>
        <v>0</v>
      </c>
      <c r="BJ53" s="127">
        <f t="shared" si="144"/>
        <v>0</v>
      </c>
      <c r="BK53" s="127">
        <f t="shared" si="144"/>
        <v>3510</v>
      </c>
      <c r="BL53" s="128">
        <f t="shared" si="144"/>
        <v>3270496</v>
      </c>
      <c r="BM53" s="127">
        <f t="shared" si="144"/>
        <v>22512</v>
      </c>
      <c r="BN53" s="127">
        <f t="shared" si="144"/>
        <v>76175</v>
      </c>
      <c r="BO53" s="127">
        <f t="shared" ref="BO53:DZ53" si="145">BO146</f>
        <v>0</v>
      </c>
      <c r="BP53" s="127">
        <f t="shared" si="145"/>
        <v>0</v>
      </c>
      <c r="BQ53" s="127">
        <f t="shared" si="145"/>
        <v>0</v>
      </c>
      <c r="BR53" s="127">
        <f t="shared" si="145"/>
        <v>0</v>
      </c>
      <c r="BS53" s="127">
        <f t="shared" si="145"/>
        <v>1311755</v>
      </c>
      <c r="BT53" s="127">
        <f t="shared" si="145"/>
        <v>0</v>
      </c>
      <c r="BU53" s="127">
        <f t="shared" si="145"/>
        <v>0</v>
      </c>
      <c r="BV53" s="127">
        <f t="shared" si="145"/>
        <v>26033</v>
      </c>
      <c r="BW53" s="127">
        <f t="shared" si="145"/>
        <v>2573</v>
      </c>
      <c r="BX53" s="127">
        <f t="shared" si="145"/>
        <v>0</v>
      </c>
      <c r="BY53" s="127">
        <f t="shared" si="145"/>
        <v>0</v>
      </c>
      <c r="BZ53" s="127">
        <f t="shared" si="145"/>
        <v>0</v>
      </c>
      <c r="CA53" s="127">
        <f t="shared" si="145"/>
        <v>0</v>
      </c>
      <c r="CB53" s="127">
        <f t="shared" si="145"/>
        <v>0</v>
      </c>
      <c r="CC53" s="127">
        <f t="shared" si="145"/>
        <v>0</v>
      </c>
      <c r="CD53" s="127">
        <f t="shared" si="145"/>
        <v>0</v>
      </c>
      <c r="CE53" s="127">
        <f t="shared" si="145"/>
        <v>0</v>
      </c>
      <c r="CF53" s="127">
        <f t="shared" si="145"/>
        <v>0</v>
      </c>
      <c r="CG53" s="127">
        <f t="shared" si="145"/>
        <v>0</v>
      </c>
      <c r="CH53" s="127">
        <f t="shared" si="145"/>
        <v>0</v>
      </c>
      <c r="CI53" s="127">
        <f t="shared" si="145"/>
        <v>0</v>
      </c>
      <c r="CJ53" s="127">
        <f t="shared" si="145"/>
        <v>0</v>
      </c>
      <c r="CK53" s="127">
        <f t="shared" si="145"/>
        <v>0</v>
      </c>
      <c r="CL53" s="127">
        <f t="shared" si="145"/>
        <v>0</v>
      </c>
      <c r="CM53" s="128">
        <f t="shared" si="145"/>
        <v>4709543</v>
      </c>
      <c r="CN53" s="127">
        <f t="shared" si="145"/>
        <v>0</v>
      </c>
      <c r="CO53" s="127">
        <f t="shared" si="145"/>
        <v>0</v>
      </c>
      <c r="CP53" s="127">
        <f t="shared" si="145"/>
        <v>0</v>
      </c>
      <c r="CQ53" s="127">
        <f t="shared" si="145"/>
        <v>0</v>
      </c>
      <c r="CR53" s="127">
        <f t="shared" si="145"/>
        <v>0</v>
      </c>
      <c r="CS53" s="128">
        <f t="shared" si="145"/>
        <v>4709543</v>
      </c>
      <c r="CT53" s="127">
        <f t="shared" si="145"/>
        <v>148077</v>
      </c>
      <c r="CU53" s="127">
        <f t="shared" si="145"/>
        <v>372366</v>
      </c>
      <c r="CV53" s="127">
        <f t="shared" si="145"/>
        <v>0</v>
      </c>
      <c r="CW53" s="127">
        <f t="shared" si="145"/>
        <v>0</v>
      </c>
      <c r="CX53" s="127">
        <f t="shared" si="145"/>
        <v>27592</v>
      </c>
      <c r="CY53" s="127">
        <f t="shared" si="145"/>
        <v>9556</v>
      </c>
      <c r="CZ53" s="127">
        <f t="shared" si="145"/>
        <v>0</v>
      </c>
      <c r="DA53" s="127">
        <f t="shared" si="145"/>
        <v>0</v>
      </c>
      <c r="DB53" s="127">
        <f t="shared" si="145"/>
        <v>0</v>
      </c>
      <c r="DC53" s="127">
        <f t="shared" si="145"/>
        <v>0</v>
      </c>
      <c r="DD53" s="127">
        <f t="shared" si="145"/>
        <v>0</v>
      </c>
      <c r="DE53" s="127">
        <f t="shared" si="145"/>
        <v>0</v>
      </c>
      <c r="DF53" s="127">
        <f t="shared" si="145"/>
        <v>0</v>
      </c>
      <c r="DG53" s="127">
        <f t="shared" si="145"/>
        <v>4244</v>
      </c>
      <c r="DH53" s="127">
        <f t="shared" si="145"/>
        <v>4099</v>
      </c>
      <c r="DI53" s="127">
        <f t="shared" si="145"/>
        <v>261021</v>
      </c>
      <c r="DJ53" s="127">
        <f t="shared" si="145"/>
        <v>152814</v>
      </c>
      <c r="DK53" s="127">
        <f t="shared" si="145"/>
        <v>0</v>
      </c>
      <c r="DL53" s="127">
        <f t="shared" si="145"/>
        <v>0</v>
      </c>
      <c r="DM53" s="127">
        <f t="shared" si="145"/>
        <v>0</v>
      </c>
      <c r="DN53" s="127">
        <f t="shared" si="145"/>
        <v>91670</v>
      </c>
      <c r="DO53" s="127">
        <f t="shared" si="145"/>
        <v>1518</v>
      </c>
      <c r="DP53" s="127">
        <f t="shared" si="145"/>
        <v>0</v>
      </c>
      <c r="DQ53" s="127">
        <f t="shared" si="145"/>
        <v>0</v>
      </c>
      <c r="DR53" s="127">
        <f t="shared" si="145"/>
        <v>0</v>
      </c>
      <c r="DS53" s="127">
        <f t="shared" si="145"/>
        <v>48072</v>
      </c>
      <c r="DT53" s="127">
        <f t="shared" si="145"/>
        <v>299283</v>
      </c>
      <c r="DU53" s="127">
        <f t="shared" si="145"/>
        <v>901418</v>
      </c>
      <c r="DV53" s="127">
        <f t="shared" si="145"/>
        <v>0</v>
      </c>
      <c r="DW53" s="127">
        <f t="shared" si="145"/>
        <v>0</v>
      </c>
      <c r="DX53" s="127">
        <f t="shared" si="145"/>
        <v>0</v>
      </c>
      <c r="DY53" s="127">
        <f t="shared" si="145"/>
        <v>983666</v>
      </c>
      <c r="DZ53" s="127">
        <f t="shared" si="145"/>
        <v>0</v>
      </c>
      <c r="EA53" s="127">
        <f t="shared" ref="EA53:GC53" si="146">EA146</f>
        <v>155423</v>
      </c>
      <c r="EB53" s="127">
        <f t="shared" si="146"/>
        <v>8536</v>
      </c>
      <c r="EC53" s="127">
        <f t="shared" si="146"/>
        <v>0</v>
      </c>
      <c r="ED53" s="127">
        <f t="shared" si="146"/>
        <v>0</v>
      </c>
      <c r="EE53" s="127">
        <f t="shared" si="146"/>
        <v>0</v>
      </c>
      <c r="EF53" s="127">
        <f t="shared" si="146"/>
        <v>0</v>
      </c>
      <c r="EG53" s="127">
        <f t="shared" si="146"/>
        <v>0</v>
      </c>
      <c r="EH53" s="127">
        <f t="shared" si="146"/>
        <v>0</v>
      </c>
      <c r="EI53" s="127">
        <f t="shared" si="146"/>
        <v>0</v>
      </c>
      <c r="EJ53" s="127">
        <f t="shared" si="146"/>
        <v>0</v>
      </c>
      <c r="EK53" s="127">
        <f t="shared" si="146"/>
        <v>0</v>
      </c>
      <c r="EL53" s="127">
        <f t="shared" si="146"/>
        <v>0</v>
      </c>
      <c r="EM53" s="127">
        <f t="shared" si="146"/>
        <v>3500</v>
      </c>
      <c r="EN53" s="127">
        <f t="shared" si="146"/>
        <v>0</v>
      </c>
      <c r="EO53" s="127">
        <f t="shared" si="146"/>
        <v>0</v>
      </c>
      <c r="EP53" s="127">
        <f t="shared" si="146"/>
        <v>0</v>
      </c>
      <c r="EQ53" s="127">
        <f t="shared" si="146"/>
        <v>1000</v>
      </c>
      <c r="ER53" s="127">
        <f t="shared" si="146"/>
        <v>3396</v>
      </c>
      <c r="ES53" s="127">
        <f t="shared" si="146"/>
        <v>0</v>
      </c>
      <c r="ET53" s="127">
        <f t="shared" si="146"/>
        <v>34202</v>
      </c>
      <c r="EU53" s="127">
        <f t="shared" si="146"/>
        <v>14500</v>
      </c>
      <c r="EV53" s="127">
        <f t="shared" si="146"/>
        <v>42700</v>
      </c>
      <c r="EW53" s="127">
        <f t="shared" si="146"/>
        <v>0</v>
      </c>
      <c r="EX53" s="127">
        <f t="shared" si="146"/>
        <v>7644</v>
      </c>
      <c r="EY53" s="127">
        <f t="shared" si="146"/>
        <v>64625</v>
      </c>
      <c r="EZ53" s="127">
        <f t="shared" si="146"/>
        <v>0</v>
      </c>
      <c r="FA53" s="127">
        <f t="shared" si="146"/>
        <v>0</v>
      </c>
      <c r="FB53" s="127">
        <f t="shared" si="146"/>
        <v>0</v>
      </c>
      <c r="FC53" s="127">
        <f t="shared" si="146"/>
        <v>25376</v>
      </c>
      <c r="FD53" s="127">
        <f t="shared" si="146"/>
        <v>0</v>
      </c>
      <c r="FE53" s="127">
        <f t="shared" si="146"/>
        <v>0</v>
      </c>
      <c r="FF53" s="127">
        <f t="shared" si="146"/>
        <v>0</v>
      </c>
      <c r="FG53" s="127">
        <f t="shared" si="146"/>
        <v>0</v>
      </c>
      <c r="FH53" s="127">
        <f t="shared" si="146"/>
        <v>0</v>
      </c>
      <c r="FI53" s="127">
        <f t="shared" si="146"/>
        <v>220679</v>
      </c>
      <c r="FJ53" s="127">
        <f t="shared" si="146"/>
        <v>4513</v>
      </c>
      <c r="FK53" s="127">
        <f t="shared" si="146"/>
        <v>0</v>
      </c>
      <c r="FL53" s="127">
        <f t="shared" si="146"/>
        <v>5625</v>
      </c>
      <c r="FM53" s="127">
        <f t="shared" si="146"/>
        <v>109520</v>
      </c>
      <c r="FN53" s="127">
        <f t="shared" si="146"/>
        <v>0</v>
      </c>
      <c r="FO53" s="127">
        <f t="shared" si="146"/>
        <v>0</v>
      </c>
      <c r="FP53" s="127">
        <f t="shared" si="146"/>
        <v>0</v>
      </c>
      <c r="FQ53" s="127">
        <f t="shared" si="146"/>
        <v>97106</v>
      </c>
      <c r="FR53" s="127">
        <f t="shared" si="146"/>
        <v>217226</v>
      </c>
      <c r="FS53" s="127">
        <f t="shared" si="146"/>
        <v>1013</v>
      </c>
      <c r="FT53" s="127">
        <f t="shared" si="146"/>
        <v>0</v>
      </c>
      <c r="FU53" s="127">
        <f t="shared" si="146"/>
        <v>0</v>
      </c>
      <c r="FV53" s="127">
        <f t="shared" si="146"/>
        <v>5602</v>
      </c>
      <c r="FW53" s="127">
        <f t="shared" si="146"/>
        <v>0</v>
      </c>
      <c r="FX53" s="127">
        <f t="shared" si="146"/>
        <v>6956</v>
      </c>
      <c r="FY53" s="127">
        <f t="shared" si="146"/>
        <v>0</v>
      </c>
      <c r="FZ53" s="127">
        <f t="shared" si="146"/>
        <v>0</v>
      </c>
      <c r="GA53" s="128">
        <f t="shared" si="146"/>
        <v>4334538</v>
      </c>
      <c r="GB53" s="127">
        <f t="shared" si="146"/>
        <v>0</v>
      </c>
      <c r="GC53" s="211">
        <f t="shared" si="146"/>
        <v>4334538</v>
      </c>
    </row>
    <row r="54" spans="2:185" outlineLevel="1">
      <c r="B54" s="74" t="s">
        <v>58</v>
      </c>
      <c r="C54" s="75" t="str">
        <f t="shared" ref="C54:BN54" si="147">C147</f>
        <v>410420001150</v>
      </c>
      <c r="D54" s="75" t="str">
        <f t="shared" si="147"/>
        <v>Village of Corinth</v>
      </c>
      <c r="E54" s="75" t="str">
        <f t="shared" si="147"/>
        <v>Saratoga</v>
      </c>
      <c r="F54" s="75" t="str">
        <f t="shared" si="147"/>
        <v>05/31</v>
      </c>
      <c r="G54" s="76">
        <f t="shared" si="147"/>
        <v>2559</v>
      </c>
      <c r="H54" s="76">
        <f t="shared" si="147"/>
        <v>0</v>
      </c>
      <c r="I54" s="77">
        <f t="shared" si="147"/>
        <v>1.1000000000000001</v>
      </c>
      <c r="J54" s="78">
        <f t="shared" si="147"/>
        <v>240958385</v>
      </c>
      <c r="K54" s="78">
        <f t="shared" si="147"/>
        <v>5990000</v>
      </c>
      <c r="L54" s="78">
        <f t="shared" si="147"/>
        <v>1433372</v>
      </c>
      <c r="M54" s="78">
        <f t="shared" si="147"/>
        <v>0</v>
      </c>
      <c r="N54" s="78">
        <f t="shared" si="147"/>
        <v>0</v>
      </c>
      <c r="O54" s="78">
        <f t="shared" si="147"/>
        <v>0</v>
      </c>
      <c r="P54" s="78">
        <f t="shared" si="147"/>
        <v>456795</v>
      </c>
      <c r="Q54" s="78">
        <f t="shared" si="147"/>
        <v>10646</v>
      </c>
      <c r="R54" s="78">
        <f t="shared" si="147"/>
        <v>0</v>
      </c>
      <c r="S54" s="78">
        <f t="shared" si="147"/>
        <v>0</v>
      </c>
      <c r="T54" s="78">
        <f t="shared" si="147"/>
        <v>0</v>
      </c>
      <c r="U54" s="78">
        <f t="shared" si="147"/>
        <v>595008</v>
      </c>
      <c r="V54" s="78">
        <f t="shared" si="147"/>
        <v>63630</v>
      </c>
      <c r="W54" s="78">
        <f t="shared" si="147"/>
        <v>0</v>
      </c>
      <c r="X54" s="78">
        <f t="shared" si="147"/>
        <v>0</v>
      </c>
      <c r="Y54" s="78">
        <f t="shared" si="147"/>
        <v>0</v>
      </c>
      <c r="Z54" s="78">
        <f t="shared" si="147"/>
        <v>0</v>
      </c>
      <c r="AA54" s="78">
        <f t="shared" si="147"/>
        <v>0</v>
      </c>
      <c r="AB54" s="78">
        <f t="shared" si="147"/>
        <v>86951</v>
      </c>
      <c r="AC54" s="78">
        <f t="shared" si="147"/>
        <v>0</v>
      </c>
      <c r="AD54" s="78">
        <f t="shared" si="147"/>
        <v>0</v>
      </c>
      <c r="AE54" s="78">
        <f t="shared" si="147"/>
        <v>0</v>
      </c>
      <c r="AF54" s="78">
        <f t="shared" si="147"/>
        <v>0</v>
      </c>
      <c r="AG54" s="78">
        <f t="shared" si="147"/>
        <v>0</v>
      </c>
      <c r="AH54" s="78">
        <f t="shared" si="147"/>
        <v>0</v>
      </c>
      <c r="AI54" s="78">
        <f t="shared" si="147"/>
        <v>13389</v>
      </c>
      <c r="AJ54" s="78">
        <f t="shared" si="147"/>
        <v>0</v>
      </c>
      <c r="AK54" s="78">
        <f t="shared" si="147"/>
        <v>4378</v>
      </c>
      <c r="AL54" s="78">
        <f t="shared" si="147"/>
        <v>344412</v>
      </c>
      <c r="AM54" s="78">
        <f t="shared" si="147"/>
        <v>336713</v>
      </c>
      <c r="AN54" s="78">
        <f t="shared" si="147"/>
        <v>0</v>
      </c>
      <c r="AO54" s="78">
        <f t="shared" si="147"/>
        <v>0</v>
      </c>
      <c r="AP54" s="78">
        <f t="shared" si="147"/>
        <v>0</v>
      </c>
      <c r="AQ54" s="78">
        <f t="shared" si="147"/>
        <v>261021</v>
      </c>
      <c r="AR54" s="78">
        <f t="shared" si="147"/>
        <v>0</v>
      </c>
      <c r="AS54" s="78">
        <f t="shared" si="147"/>
        <v>0</v>
      </c>
      <c r="AT54" s="78">
        <f t="shared" si="147"/>
        <v>0</v>
      </c>
      <c r="AU54" s="78">
        <f t="shared" si="147"/>
        <v>0</v>
      </c>
      <c r="AV54" s="78">
        <f t="shared" si="147"/>
        <v>0</v>
      </c>
      <c r="AW54" s="78">
        <f t="shared" si="147"/>
        <v>0</v>
      </c>
      <c r="AX54" s="78">
        <f t="shared" si="147"/>
        <v>0</v>
      </c>
      <c r="AY54" s="78">
        <f t="shared" si="147"/>
        <v>0</v>
      </c>
      <c r="AZ54" s="78">
        <f t="shared" si="147"/>
        <v>0</v>
      </c>
      <c r="BA54" s="78">
        <f t="shared" si="147"/>
        <v>15897</v>
      </c>
      <c r="BB54" s="78">
        <f t="shared" si="147"/>
        <v>6746</v>
      </c>
      <c r="BC54" s="78">
        <f t="shared" si="147"/>
        <v>300</v>
      </c>
      <c r="BD54" s="78">
        <f t="shared" si="147"/>
        <v>1025</v>
      </c>
      <c r="BE54" s="78">
        <f t="shared" si="147"/>
        <v>0</v>
      </c>
      <c r="BF54" s="78">
        <f t="shared" si="147"/>
        <v>12920</v>
      </c>
      <c r="BG54" s="78">
        <f t="shared" si="147"/>
        <v>0</v>
      </c>
      <c r="BH54" s="78">
        <f t="shared" si="147"/>
        <v>0</v>
      </c>
      <c r="BI54" s="78">
        <f t="shared" si="147"/>
        <v>300</v>
      </c>
      <c r="BJ54" s="78">
        <f t="shared" si="147"/>
        <v>0</v>
      </c>
      <c r="BK54" s="78">
        <f t="shared" si="147"/>
        <v>840</v>
      </c>
      <c r="BL54" s="80">
        <f t="shared" si="147"/>
        <v>3644343</v>
      </c>
      <c r="BM54" s="78">
        <f t="shared" si="147"/>
        <v>24560</v>
      </c>
      <c r="BN54" s="78">
        <f t="shared" si="147"/>
        <v>21955</v>
      </c>
      <c r="BO54" s="78">
        <f t="shared" ref="BO54:DZ54" si="148">BO147</f>
        <v>0</v>
      </c>
      <c r="BP54" s="78">
        <f t="shared" si="148"/>
        <v>0</v>
      </c>
      <c r="BQ54" s="78">
        <f t="shared" si="148"/>
        <v>0</v>
      </c>
      <c r="BR54" s="78">
        <f t="shared" si="148"/>
        <v>0</v>
      </c>
      <c r="BS54" s="78">
        <f t="shared" si="148"/>
        <v>130767</v>
      </c>
      <c r="BT54" s="78">
        <f t="shared" si="148"/>
        <v>0</v>
      </c>
      <c r="BU54" s="78">
        <f t="shared" si="148"/>
        <v>0</v>
      </c>
      <c r="BV54" s="78">
        <f t="shared" si="148"/>
        <v>1405</v>
      </c>
      <c r="BW54" s="78">
        <f t="shared" si="148"/>
        <v>1000</v>
      </c>
      <c r="BX54" s="78">
        <f t="shared" si="148"/>
        <v>0</v>
      </c>
      <c r="BY54" s="78">
        <f t="shared" si="148"/>
        <v>47975</v>
      </c>
      <c r="BZ54" s="78">
        <f t="shared" si="148"/>
        <v>0</v>
      </c>
      <c r="CA54" s="78">
        <f t="shared" si="148"/>
        <v>0</v>
      </c>
      <c r="CB54" s="78">
        <f t="shared" si="148"/>
        <v>0</v>
      </c>
      <c r="CC54" s="78">
        <f t="shared" si="148"/>
        <v>0</v>
      </c>
      <c r="CD54" s="78">
        <f t="shared" si="148"/>
        <v>0</v>
      </c>
      <c r="CE54" s="78">
        <f t="shared" si="148"/>
        <v>589675</v>
      </c>
      <c r="CF54" s="78">
        <f t="shared" si="148"/>
        <v>326016</v>
      </c>
      <c r="CG54" s="78">
        <f t="shared" si="148"/>
        <v>0</v>
      </c>
      <c r="CH54" s="78">
        <f t="shared" si="148"/>
        <v>0</v>
      </c>
      <c r="CI54" s="78">
        <f t="shared" si="148"/>
        <v>0</v>
      </c>
      <c r="CJ54" s="78">
        <f t="shared" si="148"/>
        <v>0</v>
      </c>
      <c r="CK54" s="78">
        <f t="shared" si="148"/>
        <v>0</v>
      </c>
      <c r="CL54" s="78">
        <f t="shared" si="148"/>
        <v>0</v>
      </c>
      <c r="CM54" s="80">
        <f t="shared" si="148"/>
        <v>4787696</v>
      </c>
      <c r="CN54" s="78">
        <f t="shared" si="148"/>
        <v>0</v>
      </c>
      <c r="CO54" s="78">
        <f t="shared" si="148"/>
        <v>0</v>
      </c>
      <c r="CP54" s="78">
        <f t="shared" si="148"/>
        <v>0</v>
      </c>
      <c r="CQ54" s="78">
        <f t="shared" si="148"/>
        <v>488546</v>
      </c>
      <c r="CR54" s="78">
        <f t="shared" si="148"/>
        <v>0</v>
      </c>
      <c r="CS54" s="80">
        <f t="shared" si="148"/>
        <v>5276242</v>
      </c>
      <c r="CT54" s="78">
        <f t="shared" si="148"/>
        <v>137825</v>
      </c>
      <c r="CU54" s="78">
        <f t="shared" si="148"/>
        <v>176146</v>
      </c>
      <c r="CV54" s="78">
        <f t="shared" si="148"/>
        <v>0</v>
      </c>
      <c r="CW54" s="78">
        <f t="shared" si="148"/>
        <v>0</v>
      </c>
      <c r="CX54" s="78">
        <f t="shared" si="148"/>
        <v>29513</v>
      </c>
      <c r="CY54" s="78">
        <f t="shared" si="148"/>
        <v>10661</v>
      </c>
      <c r="CZ54" s="78">
        <f t="shared" si="148"/>
        <v>0</v>
      </c>
      <c r="DA54" s="78">
        <f t="shared" si="148"/>
        <v>0</v>
      </c>
      <c r="DB54" s="78">
        <f t="shared" si="148"/>
        <v>0</v>
      </c>
      <c r="DC54" s="78">
        <f t="shared" si="148"/>
        <v>0</v>
      </c>
      <c r="DD54" s="78">
        <f t="shared" si="148"/>
        <v>0</v>
      </c>
      <c r="DE54" s="78">
        <f t="shared" si="148"/>
        <v>0</v>
      </c>
      <c r="DF54" s="78">
        <f t="shared" si="148"/>
        <v>0</v>
      </c>
      <c r="DG54" s="78">
        <f t="shared" si="148"/>
        <v>380</v>
      </c>
      <c r="DH54" s="78">
        <f t="shared" si="148"/>
        <v>397721</v>
      </c>
      <c r="DI54" s="78">
        <f t="shared" si="148"/>
        <v>255137</v>
      </c>
      <c r="DJ54" s="78">
        <f t="shared" si="148"/>
        <v>0</v>
      </c>
      <c r="DK54" s="78">
        <f t="shared" si="148"/>
        <v>0</v>
      </c>
      <c r="DL54" s="78">
        <f t="shared" si="148"/>
        <v>1416</v>
      </c>
      <c r="DM54" s="78">
        <f t="shared" si="148"/>
        <v>0</v>
      </c>
      <c r="DN54" s="78">
        <f t="shared" si="148"/>
        <v>17412</v>
      </c>
      <c r="DO54" s="78">
        <f t="shared" si="148"/>
        <v>0</v>
      </c>
      <c r="DP54" s="78">
        <f t="shared" si="148"/>
        <v>0</v>
      </c>
      <c r="DQ54" s="78">
        <f t="shared" si="148"/>
        <v>0</v>
      </c>
      <c r="DR54" s="78">
        <f t="shared" si="148"/>
        <v>0</v>
      </c>
      <c r="DS54" s="78">
        <f t="shared" si="148"/>
        <v>0</v>
      </c>
      <c r="DT54" s="78">
        <f t="shared" si="148"/>
        <v>0</v>
      </c>
      <c r="DU54" s="78">
        <f t="shared" si="148"/>
        <v>761988</v>
      </c>
      <c r="DV54" s="78">
        <f t="shared" si="148"/>
        <v>0</v>
      </c>
      <c r="DW54" s="78">
        <f t="shared" si="148"/>
        <v>0</v>
      </c>
      <c r="DX54" s="78">
        <f t="shared" si="148"/>
        <v>0</v>
      </c>
      <c r="DY54" s="78">
        <f t="shared" si="148"/>
        <v>0</v>
      </c>
      <c r="DZ54" s="78">
        <f t="shared" si="148"/>
        <v>0</v>
      </c>
      <c r="EA54" s="78">
        <f t="shared" ref="EA54:GC54" si="149">EA147</f>
        <v>0</v>
      </c>
      <c r="EB54" s="78">
        <f t="shared" si="149"/>
        <v>51280</v>
      </c>
      <c r="EC54" s="78">
        <f t="shared" si="149"/>
        <v>0</v>
      </c>
      <c r="ED54" s="78">
        <f t="shared" si="149"/>
        <v>0</v>
      </c>
      <c r="EE54" s="78">
        <f t="shared" si="149"/>
        <v>0</v>
      </c>
      <c r="EF54" s="78">
        <f t="shared" si="149"/>
        <v>0</v>
      </c>
      <c r="EG54" s="78">
        <f t="shared" si="149"/>
        <v>0</v>
      </c>
      <c r="EH54" s="78">
        <f t="shared" si="149"/>
        <v>466450</v>
      </c>
      <c r="EI54" s="78">
        <f t="shared" si="149"/>
        <v>0</v>
      </c>
      <c r="EJ54" s="78">
        <f t="shared" si="149"/>
        <v>0</v>
      </c>
      <c r="EK54" s="78">
        <f t="shared" si="149"/>
        <v>0</v>
      </c>
      <c r="EL54" s="78">
        <f t="shared" si="149"/>
        <v>0</v>
      </c>
      <c r="EM54" s="78">
        <f t="shared" si="149"/>
        <v>108099</v>
      </c>
      <c r="EN54" s="78">
        <f t="shared" si="149"/>
        <v>330531</v>
      </c>
      <c r="EO54" s="78">
        <f t="shared" si="149"/>
        <v>0</v>
      </c>
      <c r="EP54" s="78">
        <f t="shared" si="149"/>
        <v>0</v>
      </c>
      <c r="EQ54" s="78">
        <f t="shared" si="149"/>
        <v>520</v>
      </c>
      <c r="ER54" s="78">
        <f t="shared" si="149"/>
        <v>20345</v>
      </c>
      <c r="ES54" s="78">
        <f t="shared" si="149"/>
        <v>0</v>
      </c>
      <c r="ET54" s="78">
        <f t="shared" si="149"/>
        <v>14145</v>
      </c>
      <c r="EU54" s="78">
        <f t="shared" si="149"/>
        <v>13500</v>
      </c>
      <c r="EV54" s="78">
        <f t="shared" si="149"/>
        <v>12932</v>
      </c>
      <c r="EW54" s="78">
        <f t="shared" si="149"/>
        <v>0</v>
      </c>
      <c r="EX54" s="78">
        <f t="shared" si="149"/>
        <v>0</v>
      </c>
      <c r="EY54" s="78">
        <f t="shared" si="149"/>
        <v>1097</v>
      </c>
      <c r="EZ54" s="78">
        <f t="shared" si="149"/>
        <v>635</v>
      </c>
      <c r="FA54" s="78">
        <f t="shared" si="149"/>
        <v>0</v>
      </c>
      <c r="FB54" s="78">
        <f t="shared" si="149"/>
        <v>5500</v>
      </c>
      <c r="FC54" s="78">
        <f t="shared" si="149"/>
        <v>292752</v>
      </c>
      <c r="FD54" s="78">
        <f t="shared" si="149"/>
        <v>0</v>
      </c>
      <c r="FE54" s="78">
        <f t="shared" si="149"/>
        <v>0</v>
      </c>
      <c r="FF54" s="78">
        <f t="shared" si="149"/>
        <v>0</v>
      </c>
      <c r="FG54" s="78">
        <f t="shared" si="149"/>
        <v>259182</v>
      </c>
      <c r="FH54" s="78">
        <f t="shared" si="149"/>
        <v>0</v>
      </c>
      <c r="FI54" s="78">
        <f t="shared" si="149"/>
        <v>163204</v>
      </c>
      <c r="FJ54" s="78">
        <f t="shared" si="149"/>
        <v>0</v>
      </c>
      <c r="FK54" s="78">
        <f t="shared" si="149"/>
        <v>0</v>
      </c>
      <c r="FL54" s="78">
        <f t="shared" si="149"/>
        <v>0</v>
      </c>
      <c r="FM54" s="78">
        <f t="shared" si="149"/>
        <v>41873</v>
      </c>
      <c r="FN54" s="78">
        <f t="shared" si="149"/>
        <v>0</v>
      </c>
      <c r="FO54" s="78">
        <f t="shared" si="149"/>
        <v>0</v>
      </c>
      <c r="FP54" s="78">
        <f t="shared" si="149"/>
        <v>27188</v>
      </c>
      <c r="FQ54" s="78">
        <f t="shared" si="149"/>
        <v>58456</v>
      </c>
      <c r="FR54" s="78">
        <f t="shared" si="149"/>
        <v>294737</v>
      </c>
      <c r="FS54" s="78">
        <f t="shared" si="149"/>
        <v>478</v>
      </c>
      <c r="FT54" s="78">
        <f t="shared" si="149"/>
        <v>0</v>
      </c>
      <c r="FU54" s="78">
        <f t="shared" si="149"/>
        <v>0</v>
      </c>
      <c r="FV54" s="78">
        <f t="shared" si="149"/>
        <v>583</v>
      </c>
      <c r="FW54" s="78">
        <f t="shared" si="149"/>
        <v>0</v>
      </c>
      <c r="FX54" s="78">
        <f t="shared" si="149"/>
        <v>0</v>
      </c>
      <c r="FY54" s="78">
        <f t="shared" si="149"/>
        <v>170000</v>
      </c>
      <c r="FZ54" s="78">
        <f t="shared" si="149"/>
        <v>289934</v>
      </c>
      <c r="GA54" s="80">
        <f t="shared" si="149"/>
        <v>4411620</v>
      </c>
      <c r="GB54" s="78">
        <f t="shared" si="149"/>
        <v>488546</v>
      </c>
      <c r="GC54" s="212">
        <f t="shared" si="149"/>
        <v>4900166</v>
      </c>
    </row>
    <row r="55" spans="2:185" outlineLevel="1">
      <c r="B55" s="73" t="s">
        <v>59</v>
      </c>
      <c r="C55" s="124" t="str">
        <f t="shared" ref="C55:BN55" si="150">C148</f>
        <v>410322000000</v>
      </c>
      <c r="D55" s="124" t="str">
        <f t="shared" si="150"/>
        <v>Town of Day</v>
      </c>
      <c r="E55" s="124" t="str">
        <f t="shared" si="150"/>
        <v>Saratoga</v>
      </c>
      <c r="F55" s="124" t="str">
        <f t="shared" si="150"/>
        <v>12/31</v>
      </c>
      <c r="G55" s="126">
        <f t="shared" si="150"/>
        <v>856</v>
      </c>
      <c r="H55" s="126">
        <f t="shared" si="150"/>
        <v>0</v>
      </c>
      <c r="I55" s="126">
        <f t="shared" si="150"/>
        <v>64.099999999999994</v>
      </c>
      <c r="J55" s="127">
        <f t="shared" si="150"/>
        <v>324648383</v>
      </c>
      <c r="K55" s="82">
        <f t="shared" si="150"/>
        <v>0</v>
      </c>
      <c r="L55" s="127">
        <f t="shared" si="150"/>
        <v>461663</v>
      </c>
      <c r="M55" s="127">
        <f t="shared" si="150"/>
        <v>0</v>
      </c>
      <c r="N55" s="127">
        <f t="shared" si="150"/>
        <v>0</v>
      </c>
      <c r="O55" s="127">
        <f t="shared" si="150"/>
        <v>0</v>
      </c>
      <c r="P55" s="127">
        <f t="shared" si="150"/>
        <v>19848</v>
      </c>
      <c r="Q55" s="127">
        <f t="shared" si="150"/>
        <v>3105</v>
      </c>
      <c r="R55" s="127">
        <f t="shared" si="150"/>
        <v>0</v>
      </c>
      <c r="S55" s="127">
        <f t="shared" si="150"/>
        <v>0</v>
      </c>
      <c r="T55" s="127">
        <f t="shared" si="150"/>
        <v>0</v>
      </c>
      <c r="U55" s="127">
        <f t="shared" si="150"/>
        <v>778955</v>
      </c>
      <c r="V55" s="127">
        <f t="shared" si="150"/>
        <v>0</v>
      </c>
      <c r="W55" s="127">
        <f t="shared" si="150"/>
        <v>0</v>
      </c>
      <c r="X55" s="127">
        <f t="shared" si="150"/>
        <v>0</v>
      </c>
      <c r="Y55" s="127">
        <f t="shared" si="150"/>
        <v>0</v>
      </c>
      <c r="Z55" s="127">
        <f t="shared" si="150"/>
        <v>0</v>
      </c>
      <c r="AA55" s="127">
        <f t="shared" si="150"/>
        <v>0</v>
      </c>
      <c r="AB55" s="127">
        <f t="shared" si="150"/>
        <v>736</v>
      </c>
      <c r="AC55" s="127">
        <f t="shared" si="150"/>
        <v>0</v>
      </c>
      <c r="AD55" s="127">
        <f t="shared" si="150"/>
        <v>9101</v>
      </c>
      <c r="AE55" s="127">
        <f t="shared" si="150"/>
        <v>0</v>
      </c>
      <c r="AF55" s="127">
        <f t="shared" si="150"/>
        <v>0</v>
      </c>
      <c r="AG55" s="127">
        <f t="shared" si="150"/>
        <v>0</v>
      </c>
      <c r="AH55" s="127">
        <f t="shared" si="150"/>
        <v>0</v>
      </c>
      <c r="AI55" s="127">
        <f t="shared" si="150"/>
        <v>0</v>
      </c>
      <c r="AJ55" s="127">
        <f t="shared" si="150"/>
        <v>35</v>
      </c>
      <c r="AK55" s="127">
        <f t="shared" si="150"/>
        <v>50</v>
      </c>
      <c r="AL55" s="127">
        <f t="shared" si="150"/>
        <v>0</v>
      </c>
      <c r="AM55" s="127">
        <f t="shared" si="150"/>
        <v>2045</v>
      </c>
      <c r="AN55" s="127">
        <f t="shared" si="150"/>
        <v>0</v>
      </c>
      <c r="AO55" s="127">
        <f t="shared" si="150"/>
        <v>0</v>
      </c>
      <c r="AP55" s="127">
        <f t="shared" si="150"/>
        <v>0</v>
      </c>
      <c r="AQ55" s="127">
        <f t="shared" si="150"/>
        <v>0</v>
      </c>
      <c r="AR55" s="127">
        <f t="shared" si="150"/>
        <v>0</v>
      </c>
      <c r="AS55" s="127">
        <f t="shared" si="150"/>
        <v>0</v>
      </c>
      <c r="AT55" s="127">
        <f t="shared" si="150"/>
        <v>0</v>
      </c>
      <c r="AU55" s="127">
        <f t="shared" si="150"/>
        <v>0</v>
      </c>
      <c r="AV55" s="127">
        <f t="shared" si="150"/>
        <v>0</v>
      </c>
      <c r="AW55" s="127">
        <f t="shared" si="150"/>
        <v>0</v>
      </c>
      <c r="AX55" s="127">
        <f t="shared" si="150"/>
        <v>0</v>
      </c>
      <c r="AY55" s="127">
        <f t="shared" si="150"/>
        <v>0</v>
      </c>
      <c r="AZ55" s="127">
        <f t="shared" si="150"/>
        <v>0</v>
      </c>
      <c r="BA55" s="127">
        <f t="shared" si="150"/>
        <v>3509</v>
      </c>
      <c r="BB55" s="127">
        <f t="shared" si="150"/>
        <v>3640</v>
      </c>
      <c r="BC55" s="127">
        <f t="shared" si="150"/>
        <v>0</v>
      </c>
      <c r="BD55" s="127">
        <f t="shared" si="150"/>
        <v>6468</v>
      </c>
      <c r="BE55" s="127">
        <f t="shared" si="150"/>
        <v>0</v>
      </c>
      <c r="BF55" s="127">
        <f t="shared" si="150"/>
        <v>0</v>
      </c>
      <c r="BG55" s="127">
        <f t="shared" si="150"/>
        <v>0</v>
      </c>
      <c r="BH55" s="127">
        <f t="shared" si="150"/>
        <v>0</v>
      </c>
      <c r="BI55" s="127">
        <f t="shared" si="150"/>
        <v>0</v>
      </c>
      <c r="BJ55" s="127">
        <f t="shared" si="150"/>
        <v>0</v>
      </c>
      <c r="BK55" s="127">
        <f t="shared" si="150"/>
        <v>603</v>
      </c>
      <c r="BL55" s="128">
        <f t="shared" si="150"/>
        <v>1289758</v>
      </c>
      <c r="BM55" s="127">
        <f t="shared" si="150"/>
        <v>0</v>
      </c>
      <c r="BN55" s="127">
        <f t="shared" si="150"/>
        <v>35374</v>
      </c>
      <c r="BO55" s="127">
        <f t="shared" ref="BO55:DZ55" si="151">BO148</f>
        <v>0</v>
      </c>
      <c r="BP55" s="127">
        <f t="shared" si="151"/>
        <v>0</v>
      </c>
      <c r="BQ55" s="127">
        <f t="shared" si="151"/>
        <v>0</v>
      </c>
      <c r="BR55" s="127">
        <f t="shared" si="151"/>
        <v>0</v>
      </c>
      <c r="BS55" s="127">
        <f t="shared" si="151"/>
        <v>62206</v>
      </c>
      <c r="BT55" s="127">
        <f t="shared" si="151"/>
        <v>0</v>
      </c>
      <c r="BU55" s="127">
        <f t="shared" si="151"/>
        <v>0</v>
      </c>
      <c r="BV55" s="127">
        <f t="shared" si="151"/>
        <v>3780</v>
      </c>
      <c r="BW55" s="127">
        <f t="shared" si="151"/>
        <v>991</v>
      </c>
      <c r="BX55" s="127">
        <f t="shared" si="151"/>
        <v>0</v>
      </c>
      <c r="BY55" s="127">
        <f t="shared" si="151"/>
        <v>0</v>
      </c>
      <c r="BZ55" s="127">
        <f t="shared" si="151"/>
        <v>136216</v>
      </c>
      <c r="CA55" s="127">
        <f t="shared" si="151"/>
        <v>0</v>
      </c>
      <c r="CB55" s="127">
        <f t="shared" si="151"/>
        <v>0</v>
      </c>
      <c r="CC55" s="127">
        <f t="shared" si="151"/>
        <v>0</v>
      </c>
      <c r="CD55" s="127">
        <f t="shared" si="151"/>
        <v>0</v>
      </c>
      <c r="CE55" s="127">
        <f t="shared" si="151"/>
        <v>0</v>
      </c>
      <c r="CF55" s="127">
        <f t="shared" si="151"/>
        <v>0</v>
      </c>
      <c r="CG55" s="127">
        <f t="shared" si="151"/>
        <v>0</v>
      </c>
      <c r="CH55" s="127">
        <f t="shared" si="151"/>
        <v>0</v>
      </c>
      <c r="CI55" s="127">
        <f t="shared" si="151"/>
        <v>0</v>
      </c>
      <c r="CJ55" s="127">
        <f t="shared" si="151"/>
        <v>0</v>
      </c>
      <c r="CK55" s="127">
        <f t="shared" si="151"/>
        <v>0</v>
      </c>
      <c r="CL55" s="127">
        <f t="shared" si="151"/>
        <v>0</v>
      </c>
      <c r="CM55" s="128">
        <f t="shared" si="151"/>
        <v>1528325</v>
      </c>
      <c r="CN55" s="127">
        <f t="shared" si="151"/>
        <v>0</v>
      </c>
      <c r="CO55" s="127">
        <f t="shared" si="151"/>
        <v>0</v>
      </c>
      <c r="CP55" s="127">
        <f t="shared" si="151"/>
        <v>0</v>
      </c>
      <c r="CQ55" s="127">
        <f t="shared" si="151"/>
        <v>0</v>
      </c>
      <c r="CR55" s="127">
        <f t="shared" si="151"/>
        <v>0</v>
      </c>
      <c r="CS55" s="128">
        <f t="shared" si="151"/>
        <v>1528325</v>
      </c>
      <c r="CT55" s="127">
        <f t="shared" si="151"/>
        <v>82335</v>
      </c>
      <c r="CU55" s="127">
        <f t="shared" si="151"/>
        <v>182541</v>
      </c>
      <c r="CV55" s="127">
        <f t="shared" si="151"/>
        <v>0</v>
      </c>
      <c r="CW55" s="127">
        <f t="shared" si="151"/>
        <v>0</v>
      </c>
      <c r="CX55" s="127">
        <f t="shared" si="151"/>
        <v>14755</v>
      </c>
      <c r="CY55" s="127">
        <f t="shared" si="151"/>
        <v>0</v>
      </c>
      <c r="CZ55" s="127">
        <f t="shared" si="151"/>
        <v>0</v>
      </c>
      <c r="DA55" s="127">
        <f t="shared" si="151"/>
        <v>0</v>
      </c>
      <c r="DB55" s="127">
        <f t="shared" si="151"/>
        <v>0</v>
      </c>
      <c r="DC55" s="127">
        <f t="shared" si="151"/>
        <v>0</v>
      </c>
      <c r="DD55" s="127">
        <f t="shared" si="151"/>
        <v>0</v>
      </c>
      <c r="DE55" s="127">
        <f t="shared" si="151"/>
        <v>0</v>
      </c>
      <c r="DF55" s="127">
        <f t="shared" si="151"/>
        <v>0</v>
      </c>
      <c r="DG55" s="127">
        <f t="shared" si="151"/>
        <v>0</v>
      </c>
      <c r="DH55" s="127">
        <f t="shared" si="151"/>
        <v>245</v>
      </c>
      <c r="DI55" s="127">
        <f t="shared" si="151"/>
        <v>43585</v>
      </c>
      <c r="DJ55" s="127">
        <f t="shared" si="151"/>
        <v>11000</v>
      </c>
      <c r="DK55" s="127">
        <f t="shared" si="151"/>
        <v>0</v>
      </c>
      <c r="DL55" s="127">
        <f t="shared" si="151"/>
        <v>0</v>
      </c>
      <c r="DM55" s="127">
        <f t="shared" si="151"/>
        <v>0</v>
      </c>
      <c r="DN55" s="127">
        <f t="shared" si="151"/>
        <v>41028</v>
      </c>
      <c r="DO55" s="127">
        <f t="shared" si="151"/>
        <v>1516</v>
      </c>
      <c r="DP55" s="127">
        <f t="shared" si="151"/>
        <v>0</v>
      </c>
      <c r="DQ55" s="127">
        <f t="shared" si="151"/>
        <v>0</v>
      </c>
      <c r="DR55" s="127">
        <f t="shared" si="151"/>
        <v>0</v>
      </c>
      <c r="DS55" s="127">
        <f t="shared" si="151"/>
        <v>0</v>
      </c>
      <c r="DT55" s="127">
        <f t="shared" si="151"/>
        <v>0</v>
      </c>
      <c r="DU55" s="127">
        <f t="shared" si="151"/>
        <v>615732</v>
      </c>
      <c r="DV55" s="127">
        <f t="shared" si="151"/>
        <v>0</v>
      </c>
      <c r="DW55" s="127">
        <f t="shared" si="151"/>
        <v>0</v>
      </c>
      <c r="DX55" s="127">
        <f t="shared" si="151"/>
        <v>0</v>
      </c>
      <c r="DY55" s="127">
        <f t="shared" si="151"/>
        <v>0</v>
      </c>
      <c r="DZ55" s="127">
        <f t="shared" si="151"/>
        <v>0</v>
      </c>
      <c r="EA55" s="127">
        <f t="shared" ref="EA55:GC55" si="152">EA148</f>
        <v>216346</v>
      </c>
      <c r="EB55" s="127">
        <f t="shared" si="152"/>
        <v>3350</v>
      </c>
      <c r="EC55" s="127">
        <f t="shared" si="152"/>
        <v>0</v>
      </c>
      <c r="ED55" s="127">
        <f t="shared" si="152"/>
        <v>0</v>
      </c>
      <c r="EE55" s="127">
        <f t="shared" si="152"/>
        <v>0</v>
      </c>
      <c r="EF55" s="127">
        <f t="shared" si="152"/>
        <v>0</v>
      </c>
      <c r="EG55" s="127">
        <f t="shared" si="152"/>
        <v>0</v>
      </c>
      <c r="EH55" s="127">
        <f t="shared" si="152"/>
        <v>0</v>
      </c>
      <c r="EI55" s="127">
        <f t="shared" si="152"/>
        <v>0</v>
      </c>
      <c r="EJ55" s="127">
        <f t="shared" si="152"/>
        <v>0</v>
      </c>
      <c r="EK55" s="127">
        <f t="shared" si="152"/>
        <v>0</v>
      </c>
      <c r="EL55" s="127">
        <f t="shared" si="152"/>
        <v>0</v>
      </c>
      <c r="EM55" s="127">
        <f t="shared" si="152"/>
        <v>0</v>
      </c>
      <c r="EN55" s="127">
        <f t="shared" si="152"/>
        <v>0</v>
      </c>
      <c r="EO55" s="127">
        <f t="shared" si="152"/>
        <v>0</v>
      </c>
      <c r="EP55" s="127">
        <f t="shared" si="152"/>
        <v>0</v>
      </c>
      <c r="EQ55" s="127">
        <f t="shared" si="152"/>
        <v>0</v>
      </c>
      <c r="ER55" s="127">
        <f t="shared" si="152"/>
        <v>684</v>
      </c>
      <c r="ES55" s="127">
        <f t="shared" si="152"/>
        <v>0</v>
      </c>
      <c r="ET55" s="127">
        <f t="shared" si="152"/>
        <v>5703</v>
      </c>
      <c r="EU55" s="127">
        <f t="shared" si="152"/>
        <v>0</v>
      </c>
      <c r="EV55" s="127">
        <f t="shared" si="152"/>
        <v>10793</v>
      </c>
      <c r="EW55" s="127">
        <f t="shared" si="152"/>
        <v>0</v>
      </c>
      <c r="EX55" s="127">
        <f t="shared" si="152"/>
        <v>5661</v>
      </c>
      <c r="EY55" s="127">
        <f t="shared" si="152"/>
        <v>725</v>
      </c>
      <c r="EZ55" s="127">
        <f t="shared" si="152"/>
        <v>2508</v>
      </c>
      <c r="FA55" s="127">
        <f t="shared" si="152"/>
        <v>0</v>
      </c>
      <c r="FB55" s="127">
        <f t="shared" si="152"/>
        <v>0</v>
      </c>
      <c r="FC55" s="127">
        <f t="shared" si="152"/>
        <v>0</v>
      </c>
      <c r="FD55" s="127">
        <f t="shared" si="152"/>
        <v>0</v>
      </c>
      <c r="FE55" s="127">
        <f t="shared" si="152"/>
        <v>0</v>
      </c>
      <c r="FF55" s="127">
        <f t="shared" si="152"/>
        <v>0</v>
      </c>
      <c r="FG55" s="127">
        <f t="shared" si="152"/>
        <v>0</v>
      </c>
      <c r="FH55" s="127">
        <f t="shared" si="152"/>
        <v>0</v>
      </c>
      <c r="FI55" s="127">
        <f t="shared" si="152"/>
        <v>311307</v>
      </c>
      <c r="FJ55" s="127">
        <f t="shared" si="152"/>
        <v>0</v>
      </c>
      <c r="FK55" s="127">
        <f t="shared" si="152"/>
        <v>0</v>
      </c>
      <c r="FL55" s="127">
        <f t="shared" si="152"/>
        <v>0</v>
      </c>
      <c r="FM55" s="127">
        <f t="shared" si="152"/>
        <v>44934</v>
      </c>
      <c r="FN55" s="127">
        <f t="shared" si="152"/>
        <v>0</v>
      </c>
      <c r="FO55" s="127">
        <f t="shared" si="152"/>
        <v>0</v>
      </c>
      <c r="FP55" s="127">
        <f t="shared" si="152"/>
        <v>0</v>
      </c>
      <c r="FQ55" s="127">
        <f t="shared" si="152"/>
        <v>43930</v>
      </c>
      <c r="FR55" s="127">
        <f t="shared" si="152"/>
        <v>139110</v>
      </c>
      <c r="FS55" s="127">
        <f t="shared" si="152"/>
        <v>280</v>
      </c>
      <c r="FT55" s="127">
        <f t="shared" si="152"/>
        <v>0</v>
      </c>
      <c r="FU55" s="127">
        <f t="shared" si="152"/>
        <v>0</v>
      </c>
      <c r="FV55" s="127">
        <f t="shared" si="152"/>
        <v>193</v>
      </c>
      <c r="FW55" s="127">
        <f t="shared" si="152"/>
        <v>0</v>
      </c>
      <c r="FX55" s="127">
        <f t="shared" si="152"/>
        <v>0</v>
      </c>
      <c r="FY55" s="127">
        <f t="shared" si="152"/>
        <v>0</v>
      </c>
      <c r="FZ55" s="127">
        <f t="shared" si="152"/>
        <v>0</v>
      </c>
      <c r="GA55" s="128">
        <f t="shared" si="152"/>
        <v>1778261</v>
      </c>
      <c r="GB55" s="127">
        <f t="shared" si="152"/>
        <v>0</v>
      </c>
      <c r="GC55" s="211">
        <f t="shared" si="152"/>
        <v>1778261</v>
      </c>
    </row>
    <row r="56" spans="2:185" outlineLevel="1">
      <c r="B56" s="73" t="s">
        <v>60</v>
      </c>
      <c r="C56" s="124" t="str">
        <f t="shared" ref="C56:BN56" si="153">C149</f>
        <v>410325500000</v>
      </c>
      <c r="D56" s="124" t="str">
        <f t="shared" si="153"/>
        <v>Town of Edinburg</v>
      </c>
      <c r="E56" s="124" t="str">
        <f t="shared" si="153"/>
        <v>Saratoga</v>
      </c>
      <c r="F56" s="124" t="str">
        <f t="shared" si="153"/>
        <v>12/31</v>
      </c>
      <c r="G56" s="125">
        <f t="shared" si="153"/>
        <v>1214</v>
      </c>
      <c r="H56" s="126">
        <f t="shared" si="153"/>
        <v>0</v>
      </c>
      <c r="I56" s="126">
        <f t="shared" si="153"/>
        <v>60.2</v>
      </c>
      <c r="J56" s="127">
        <f t="shared" si="153"/>
        <v>409060172</v>
      </c>
      <c r="K56" s="82">
        <f t="shared" si="153"/>
        <v>0</v>
      </c>
      <c r="L56" s="127">
        <f t="shared" si="153"/>
        <v>280075</v>
      </c>
      <c r="M56" s="127">
        <f t="shared" si="153"/>
        <v>0</v>
      </c>
      <c r="N56" s="127">
        <f t="shared" si="153"/>
        <v>0</v>
      </c>
      <c r="O56" s="127">
        <f t="shared" si="153"/>
        <v>0</v>
      </c>
      <c r="P56" s="127">
        <f t="shared" si="153"/>
        <v>3086</v>
      </c>
      <c r="Q56" s="127">
        <f t="shared" si="153"/>
        <v>2164</v>
      </c>
      <c r="R56" s="127">
        <f t="shared" si="153"/>
        <v>0</v>
      </c>
      <c r="S56" s="127">
        <f t="shared" si="153"/>
        <v>0</v>
      </c>
      <c r="T56" s="127">
        <f t="shared" si="153"/>
        <v>0</v>
      </c>
      <c r="U56" s="127">
        <f t="shared" si="153"/>
        <v>962445</v>
      </c>
      <c r="V56" s="127">
        <f t="shared" si="153"/>
        <v>0</v>
      </c>
      <c r="W56" s="127">
        <f t="shared" si="153"/>
        <v>0</v>
      </c>
      <c r="X56" s="127">
        <f t="shared" si="153"/>
        <v>0</v>
      </c>
      <c r="Y56" s="127">
        <f t="shared" si="153"/>
        <v>0</v>
      </c>
      <c r="Z56" s="127">
        <f t="shared" si="153"/>
        <v>0</v>
      </c>
      <c r="AA56" s="127">
        <f t="shared" si="153"/>
        <v>0</v>
      </c>
      <c r="AB56" s="127">
        <f t="shared" si="153"/>
        <v>1603</v>
      </c>
      <c r="AC56" s="127">
        <f t="shared" si="153"/>
        <v>0</v>
      </c>
      <c r="AD56" s="127">
        <f t="shared" si="153"/>
        <v>0</v>
      </c>
      <c r="AE56" s="127">
        <f t="shared" si="153"/>
        <v>0</v>
      </c>
      <c r="AF56" s="127">
        <f t="shared" si="153"/>
        <v>0</v>
      </c>
      <c r="AG56" s="127">
        <f t="shared" si="153"/>
        <v>0</v>
      </c>
      <c r="AH56" s="127">
        <f t="shared" si="153"/>
        <v>0</v>
      </c>
      <c r="AI56" s="127">
        <f t="shared" si="153"/>
        <v>0</v>
      </c>
      <c r="AJ56" s="127">
        <f t="shared" si="153"/>
        <v>2232</v>
      </c>
      <c r="AK56" s="127">
        <f t="shared" si="153"/>
        <v>15134</v>
      </c>
      <c r="AL56" s="127">
        <f t="shared" si="153"/>
        <v>0</v>
      </c>
      <c r="AM56" s="127">
        <f t="shared" si="153"/>
        <v>0</v>
      </c>
      <c r="AN56" s="127">
        <f t="shared" si="153"/>
        <v>0</v>
      </c>
      <c r="AO56" s="127">
        <f t="shared" si="153"/>
        <v>0</v>
      </c>
      <c r="AP56" s="127">
        <f t="shared" si="153"/>
        <v>0</v>
      </c>
      <c r="AQ56" s="127">
        <f t="shared" si="153"/>
        <v>0</v>
      </c>
      <c r="AR56" s="127">
        <f t="shared" si="153"/>
        <v>0</v>
      </c>
      <c r="AS56" s="127">
        <f t="shared" si="153"/>
        <v>0</v>
      </c>
      <c r="AT56" s="127">
        <f t="shared" si="153"/>
        <v>0</v>
      </c>
      <c r="AU56" s="127">
        <f t="shared" si="153"/>
        <v>0</v>
      </c>
      <c r="AV56" s="127">
        <f t="shared" si="153"/>
        <v>0</v>
      </c>
      <c r="AW56" s="127">
        <f t="shared" si="153"/>
        <v>0</v>
      </c>
      <c r="AX56" s="127">
        <f t="shared" si="153"/>
        <v>0</v>
      </c>
      <c r="AY56" s="127">
        <f t="shared" si="153"/>
        <v>0</v>
      </c>
      <c r="AZ56" s="127">
        <f t="shared" si="153"/>
        <v>0</v>
      </c>
      <c r="BA56" s="127">
        <f t="shared" si="153"/>
        <v>1963</v>
      </c>
      <c r="BB56" s="127">
        <f t="shared" si="153"/>
        <v>7570</v>
      </c>
      <c r="BC56" s="127">
        <f t="shared" si="153"/>
        <v>0</v>
      </c>
      <c r="BD56" s="127">
        <f t="shared" si="153"/>
        <v>7848</v>
      </c>
      <c r="BE56" s="127">
        <f t="shared" si="153"/>
        <v>0</v>
      </c>
      <c r="BF56" s="127">
        <f t="shared" si="153"/>
        <v>0</v>
      </c>
      <c r="BG56" s="127">
        <f t="shared" si="153"/>
        <v>0</v>
      </c>
      <c r="BH56" s="127">
        <f t="shared" si="153"/>
        <v>0</v>
      </c>
      <c r="BI56" s="127">
        <f t="shared" si="153"/>
        <v>0</v>
      </c>
      <c r="BJ56" s="127">
        <f t="shared" si="153"/>
        <v>0</v>
      </c>
      <c r="BK56" s="127">
        <f t="shared" si="153"/>
        <v>2392</v>
      </c>
      <c r="BL56" s="128">
        <f t="shared" si="153"/>
        <v>1286513</v>
      </c>
      <c r="BM56" s="127">
        <f t="shared" si="153"/>
        <v>5064</v>
      </c>
      <c r="BN56" s="127">
        <f t="shared" si="153"/>
        <v>45381</v>
      </c>
      <c r="BO56" s="127">
        <f t="shared" ref="BO56:DZ56" si="154">BO149</f>
        <v>0</v>
      </c>
      <c r="BP56" s="127">
        <f t="shared" si="154"/>
        <v>0</v>
      </c>
      <c r="BQ56" s="127">
        <f t="shared" si="154"/>
        <v>0</v>
      </c>
      <c r="BR56" s="127">
        <f t="shared" si="154"/>
        <v>0</v>
      </c>
      <c r="BS56" s="127">
        <f t="shared" si="154"/>
        <v>65468</v>
      </c>
      <c r="BT56" s="127">
        <f t="shared" si="154"/>
        <v>0</v>
      </c>
      <c r="BU56" s="127">
        <f t="shared" si="154"/>
        <v>0</v>
      </c>
      <c r="BV56" s="127">
        <f t="shared" si="154"/>
        <v>1736</v>
      </c>
      <c r="BW56" s="127">
        <f t="shared" si="154"/>
        <v>0</v>
      </c>
      <c r="BX56" s="127">
        <f t="shared" si="154"/>
        <v>0</v>
      </c>
      <c r="BY56" s="127">
        <f t="shared" si="154"/>
        <v>0</v>
      </c>
      <c r="BZ56" s="127">
        <f t="shared" si="154"/>
        <v>23999</v>
      </c>
      <c r="CA56" s="127">
        <f t="shared" si="154"/>
        <v>0</v>
      </c>
      <c r="CB56" s="127">
        <f t="shared" si="154"/>
        <v>0</v>
      </c>
      <c r="CC56" s="127">
        <f t="shared" si="154"/>
        <v>0</v>
      </c>
      <c r="CD56" s="127">
        <f t="shared" si="154"/>
        <v>0</v>
      </c>
      <c r="CE56" s="127">
        <f t="shared" si="154"/>
        <v>0</v>
      </c>
      <c r="CF56" s="127">
        <f t="shared" si="154"/>
        <v>0</v>
      </c>
      <c r="CG56" s="127">
        <f t="shared" si="154"/>
        <v>0</v>
      </c>
      <c r="CH56" s="127">
        <f t="shared" si="154"/>
        <v>0</v>
      </c>
      <c r="CI56" s="127">
        <f t="shared" si="154"/>
        <v>0</v>
      </c>
      <c r="CJ56" s="127">
        <f t="shared" si="154"/>
        <v>0</v>
      </c>
      <c r="CK56" s="127">
        <f t="shared" si="154"/>
        <v>0</v>
      </c>
      <c r="CL56" s="127">
        <f t="shared" si="154"/>
        <v>0</v>
      </c>
      <c r="CM56" s="128">
        <f t="shared" si="154"/>
        <v>1428162</v>
      </c>
      <c r="CN56" s="127">
        <f t="shared" si="154"/>
        <v>0</v>
      </c>
      <c r="CO56" s="127">
        <f t="shared" si="154"/>
        <v>0</v>
      </c>
      <c r="CP56" s="127">
        <f t="shared" si="154"/>
        <v>0</v>
      </c>
      <c r="CQ56" s="127">
        <f t="shared" si="154"/>
        <v>50733</v>
      </c>
      <c r="CR56" s="127">
        <f t="shared" si="154"/>
        <v>0</v>
      </c>
      <c r="CS56" s="128">
        <f t="shared" si="154"/>
        <v>1478895</v>
      </c>
      <c r="CT56" s="127">
        <f t="shared" si="154"/>
        <v>111395</v>
      </c>
      <c r="CU56" s="127">
        <f t="shared" si="154"/>
        <v>182638</v>
      </c>
      <c r="CV56" s="127">
        <f t="shared" si="154"/>
        <v>0</v>
      </c>
      <c r="CW56" s="127">
        <f t="shared" si="154"/>
        <v>0</v>
      </c>
      <c r="CX56" s="127">
        <f t="shared" si="154"/>
        <v>14435</v>
      </c>
      <c r="CY56" s="127">
        <f t="shared" si="154"/>
        <v>0</v>
      </c>
      <c r="CZ56" s="127">
        <f t="shared" si="154"/>
        <v>0</v>
      </c>
      <c r="DA56" s="127">
        <f t="shared" si="154"/>
        <v>0</v>
      </c>
      <c r="DB56" s="127">
        <f t="shared" si="154"/>
        <v>0</v>
      </c>
      <c r="DC56" s="127">
        <f t="shared" si="154"/>
        <v>0</v>
      </c>
      <c r="DD56" s="127">
        <f t="shared" si="154"/>
        <v>0</v>
      </c>
      <c r="DE56" s="127">
        <f t="shared" si="154"/>
        <v>0</v>
      </c>
      <c r="DF56" s="127">
        <f t="shared" si="154"/>
        <v>0</v>
      </c>
      <c r="DG56" s="127">
        <f t="shared" si="154"/>
        <v>0</v>
      </c>
      <c r="DH56" s="127">
        <f t="shared" si="154"/>
        <v>64</v>
      </c>
      <c r="DI56" s="127">
        <f t="shared" si="154"/>
        <v>84000</v>
      </c>
      <c r="DJ56" s="127">
        <f t="shared" si="154"/>
        <v>0</v>
      </c>
      <c r="DK56" s="127">
        <f t="shared" si="154"/>
        <v>0</v>
      </c>
      <c r="DL56" s="127">
        <f t="shared" si="154"/>
        <v>0</v>
      </c>
      <c r="DM56" s="127">
        <f t="shared" si="154"/>
        <v>0</v>
      </c>
      <c r="DN56" s="127">
        <f t="shared" si="154"/>
        <v>22700</v>
      </c>
      <c r="DO56" s="127">
        <f t="shared" si="154"/>
        <v>2676</v>
      </c>
      <c r="DP56" s="127">
        <f t="shared" si="154"/>
        <v>0</v>
      </c>
      <c r="DQ56" s="127">
        <f t="shared" si="154"/>
        <v>0</v>
      </c>
      <c r="DR56" s="127">
        <f t="shared" si="154"/>
        <v>0</v>
      </c>
      <c r="DS56" s="127">
        <f t="shared" si="154"/>
        <v>0</v>
      </c>
      <c r="DT56" s="127">
        <f t="shared" si="154"/>
        <v>0</v>
      </c>
      <c r="DU56" s="127">
        <f t="shared" si="154"/>
        <v>472297</v>
      </c>
      <c r="DV56" s="127">
        <f t="shared" si="154"/>
        <v>0</v>
      </c>
      <c r="DW56" s="127">
        <f t="shared" si="154"/>
        <v>0</v>
      </c>
      <c r="DX56" s="127">
        <f t="shared" si="154"/>
        <v>0</v>
      </c>
      <c r="DY56" s="127">
        <f t="shared" si="154"/>
        <v>0</v>
      </c>
      <c r="DZ56" s="127">
        <f t="shared" si="154"/>
        <v>0</v>
      </c>
      <c r="EA56" s="127">
        <f t="shared" ref="EA56:GC56" si="155">EA149</f>
        <v>110399</v>
      </c>
      <c r="EB56" s="127">
        <f t="shared" si="155"/>
        <v>2060</v>
      </c>
      <c r="EC56" s="127">
        <f t="shared" si="155"/>
        <v>0</v>
      </c>
      <c r="ED56" s="127">
        <f t="shared" si="155"/>
        <v>0</v>
      </c>
      <c r="EE56" s="127">
        <f t="shared" si="155"/>
        <v>0</v>
      </c>
      <c r="EF56" s="127">
        <f t="shared" si="155"/>
        <v>0</v>
      </c>
      <c r="EG56" s="127">
        <f t="shared" si="155"/>
        <v>0</v>
      </c>
      <c r="EH56" s="127">
        <f t="shared" si="155"/>
        <v>0</v>
      </c>
      <c r="EI56" s="127">
        <f t="shared" si="155"/>
        <v>0</v>
      </c>
      <c r="EJ56" s="127">
        <f t="shared" si="155"/>
        <v>0</v>
      </c>
      <c r="EK56" s="127">
        <f t="shared" si="155"/>
        <v>0</v>
      </c>
      <c r="EL56" s="127">
        <f t="shared" si="155"/>
        <v>0</v>
      </c>
      <c r="EM56" s="127">
        <f t="shared" si="155"/>
        <v>0</v>
      </c>
      <c r="EN56" s="127">
        <f t="shared" si="155"/>
        <v>0</v>
      </c>
      <c r="EO56" s="127">
        <f t="shared" si="155"/>
        <v>1253</v>
      </c>
      <c r="EP56" s="127">
        <f t="shared" si="155"/>
        <v>0</v>
      </c>
      <c r="EQ56" s="127">
        <f t="shared" si="155"/>
        <v>0</v>
      </c>
      <c r="ER56" s="127">
        <f t="shared" si="155"/>
        <v>782</v>
      </c>
      <c r="ES56" s="127">
        <f t="shared" si="155"/>
        <v>0</v>
      </c>
      <c r="ET56" s="127">
        <f t="shared" si="155"/>
        <v>8237</v>
      </c>
      <c r="EU56" s="127">
        <f t="shared" si="155"/>
        <v>0</v>
      </c>
      <c r="EV56" s="127">
        <f t="shared" si="155"/>
        <v>4959</v>
      </c>
      <c r="EW56" s="127">
        <f t="shared" si="155"/>
        <v>0</v>
      </c>
      <c r="EX56" s="127">
        <f t="shared" si="155"/>
        <v>10024</v>
      </c>
      <c r="EY56" s="127">
        <f t="shared" si="155"/>
        <v>306</v>
      </c>
      <c r="EZ56" s="127">
        <f t="shared" si="155"/>
        <v>0</v>
      </c>
      <c r="FA56" s="127">
        <f t="shared" si="155"/>
        <v>0</v>
      </c>
      <c r="FB56" s="127">
        <f t="shared" si="155"/>
        <v>0</v>
      </c>
      <c r="FC56" s="127">
        <f t="shared" si="155"/>
        <v>0</v>
      </c>
      <c r="FD56" s="127">
        <f t="shared" si="155"/>
        <v>0</v>
      </c>
      <c r="FE56" s="127">
        <f t="shared" si="155"/>
        <v>0</v>
      </c>
      <c r="FF56" s="127">
        <f t="shared" si="155"/>
        <v>0</v>
      </c>
      <c r="FG56" s="127">
        <f t="shared" si="155"/>
        <v>0</v>
      </c>
      <c r="FH56" s="127">
        <f t="shared" si="155"/>
        <v>0</v>
      </c>
      <c r="FI56" s="127">
        <f t="shared" si="155"/>
        <v>142103</v>
      </c>
      <c r="FJ56" s="127">
        <f t="shared" si="155"/>
        <v>0</v>
      </c>
      <c r="FK56" s="127">
        <f t="shared" si="155"/>
        <v>0</v>
      </c>
      <c r="FL56" s="127">
        <f t="shared" si="155"/>
        <v>0</v>
      </c>
      <c r="FM56" s="127">
        <f t="shared" si="155"/>
        <v>43469</v>
      </c>
      <c r="FN56" s="127">
        <f t="shared" si="155"/>
        <v>0</v>
      </c>
      <c r="FO56" s="127">
        <f t="shared" si="155"/>
        <v>0</v>
      </c>
      <c r="FP56" s="127">
        <f t="shared" si="155"/>
        <v>0</v>
      </c>
      <c r="FQ56" s="127">
        <f t="shared" si="155"/>
        <v>38885</v>
      </c>
      <c r="FR56" s="127">
        <f t="shared" si="155"/>
        <v>54103</v>
      </c>
      <c r="FS56" s="127">
        <f t="shared" si="155"/>
        <v>889</v>
      </c>
      <c r="FT56" s="127">
        <f t="shared" si="155"/>
        <v>0</v>
      </c>
      <c r="FU56" s="127">
        <f t="shared" si="155"/>
        <v>0</v>
      </c>
      <c r="FV56" s="127">
        <f t="shared" si="155"/>
        <v>1452</v>
      </c>
      <c r="FW56" s="127">
        <f t="shared" si="155"/>
        <v>0</v>
      </c>
      <c r="FX56" s="127">
        <f t="shared" si="155"/>
        <v>0</v>
      </c>
      <c r="FY56" s="127">
        <f t="shared" si="155"/>
        <v>0</v>
      </c>
      <c r="FZ56" s="127">
        <f t="shared" si="155"/>
        <v>0</v>
      </c>
      <c r="GA56" s="128">
        <f t="shared" si="155"/>
        <v>1309124</v>
      </c>
      <c r="GB56" s="127">
        <f t="shared" si="155"/>
        <v>50733</v>
      </c>
      <c r="GC56" s="211">
        <f t="shared" si="155"/>
        <v>1359857</v>
      </c>
    </row>
    <row r="57" spans="2:185" outlineLevel="1">
      <c r="B57" s="73" t="s">
        <v>61</v>
      </c>
      <c r="C57" s="124" t="str">
        <f t="shared" ref="C57:BN57" si="156">C150</f>
        <v>410331400000</v>
      </c>
      <c r="D57" s="124" t="str">
        <f t="shared" si="156"/>
        <v>Town of Galway</v>
      </c>
      <c r="E57" s="124" t="str">
        <f t="shared" si="156"/>
        <v>Saratoga</v>
      </c>
      <c r="F57" s="124" t="str">
        <f t="shared" si="156"/>
        <v>12/31</v>
      </c>
      <c r="G57" s="125">
        <f t="shared" si="156"/>
        <v>3545</v>
      </c>
      <c r="H57" s="126">
        <f t="shared" si="156"/>
        <v>0</v>
      </c>
      <c r="I57" s="126">
        <f t="shared" si="156"/>
        <v>43.8</v>
      </c>
      <c r="J57" s="127">
        <f t="shared" si="156"/>
        <v>428006969</v>
      </c>
      <c r="K57" s="127">
        <f t="shared" si="156"/>
        <v>632000</v>
      </c>
      <c r="L57" s="127">
        <f t="shared" si="156"/>
        <v>564000</v>
      </c>
      <c r="M57" s="127">
        <f t="shared" si="156"/>
        <v>0</v>
      </c>
      <c r="N57" s="127">
        <f t="shared" si="156"/>
        <v>0</v>
      </c>
      <c r="O57" s="127">
        <f t="shared" si="156"/>
        <v>0</v>
      </c>
      <c r="P57" s="127">
        <f t="shared" si="156"/>
        <v>0</v>
      </c>
      <c r="Q57" s="127">
        <f t="shared" si="156"/>
        <v>3386</v>
      </c>
      <c r="R57" s="127">
        <f t="shared" si="156"/>
        <v>0</v>
      </c>
      <c r="S57" s="127">
        <f t="shared" si="156"/>
        <v>0</v>
      </c>
      <c r="T57" s="127">
        <f t="shared" si="156"/>
        <v>0</v>
      </c>
      <c r="U57" s="127">
        <f t="shared" si="156"/>
        <v>1035159</v>
      </c>
      <c r="V57" s="127">
        <f t="shared" si="156"/>
        <v>0</v>
      </c>
      <c r="W57" s="127">
        <f t="shared" si="156"/>
        <v>0</v>
      </c>
      <c r="X57" s="127">
        <f t="shared" si="156"/>
        <v>45476</v>
      </c>
      <c r="Y57" s="127">
        <f t="shared" si="156"/>
        <v>0</v>
      </c>
      <c r="Z57" s="127">
        <f t="shared" si="156"/>
        <v>0</v>
      </c>
      <c r="AA57" s="127">
        <f t="shared" si="156"/>
        <v>0</v>
      </c>
      <c r="AB57" s="127">
        <f t="shared" si="156"/>
        <v>3998</v>
      </c>
      <c r="AC57" s="127">
        <f t="shared" si="156"/>
        <v>0</v>
      </c>
      <c r="AD57" s="127">
        <f t="shared" si="156"/>
        <v>4633</v>
      </c>
      <c r="AE57" s="127">
        <f t="shared" si="156"/>
        <v>0</v>
      </c>
      <c r="AF57" s="127">
        <f t="shared" si="156"/>
        <v>0</v>
      </c>
      <c r="AG57" s="127">
        <f t="shared" si="156"/>
        <v>0</v>
      </c>
      <c r="AH57" s="127">
        <f t="shared" si="156"/>
        <v>0</v>
      </c>
      <c r="AI57" s="127">
        <f t="shared" si="156"/>
        <v>0</v>
      </c>
      <c r="AJ57" s="127">
        <f t="shared" si="156"/>
        <v>0</v>
      </c>
      <c r="AK57" s="127">
        <f t="shared" si="156"/>
        <v>934</v>
      </c>
      <c r="AL57" s="127">
        <f t="shared" si="156"/>
        <v>0</v>
      </c>
      <c r="AM57" s="127">
        <f t="shared" si="156"/>
        <v>0</v>
      </c>
      <c r="AN57" s="127">
        <f t="shared" si="156"/>
        <v>0</v>
      </c>
      <c r="AO57" s="127">
        <f t="shared" si="156"/>
        <v>0</v>
      </c>
      <c r="AP57" s="127">
        <f t="shared" si="156"/>
        <v>0</v>
      </c>
      <c r="AQ57" s="127">
        <f t="shared" si="156"/>
        <v>190</v>
      </c>
      <c r="AR57" s="127">
        <f t="shared" si="156"/>
        <v>0</v>
      </c>
      <c r="AS57" s="127">
        <f t="shared" si="156"/>
        <v>0</v>
      </c>
      <c r="AT57" s="127">
        <f t="shared" si="156"/>
        <v>0</v>
      </c>
      <c r="AU57" s="127">
        <f t="shared" si="156"/>
        <v>4925</v>
      </c>
      <c r="AV57" s="127">
        <f t="shared" si="156"/>
        <v>0</v>
      </c>
      <c r="AW57" s="127">
        <f t="shared" si="156"/>
        <v>0</v>
      </c>
      <c r="AX57" s="127">
        <f t="shared" si="156"/>
        <v>0</v>
      </c>
      <c r="AY57" s="127">
        <f t="shared" si="156"/>
        <v>2371</v>
      </c>
      <c r="AZ57" s="127">
        <f t="shared" si="156"/>
        <v>0</v>
      </c>
      <c r="BA57" s="127">
        <f t="shared" si="156"/>
        <v>450</v>
      </c>
      <c r="BB57" s="127">
        <f t="shared" si="156"/>
        <v>0</v>
      </c>
      <c r="BC57" s="127">
        <f t="shared" si="156"/>
        <v>0</v>
      </c>
      <c r="BD57" s="127">
        <f t="shared" si="156"/>
        <v>27893</v>
      </c>
      <c r="BE57" s="127">
        <f t="shared" si="156"/>
        <v>0</v>
      </c>
      <c r="BF57" s="127">
        <f t="shared" si="156"/>
        <v>0</v>
      </c>
      <c r="BG57" s="127">
        <f t="shared" si="156"/>
        <v>0</v>
      </c>
      <c r="BH57" s="127">
        <f t="shared" si="156"/>
        <v>0</v>
      </c>
      <c r="BI57" s="127">
        <f t="shared" si="156"/>
        <v>0</v>
      </c>
      <c r="BJ57" s="127">
        <f t="shared" si="156"/>
        <v>0</v>
      </c>
      <c r="BK57" s="127">
        <f t="shared" si="156"/>
        <v>1849</v>
      </c>
      <c r="BL57" s="128">
        <f t="shared" si="156"/>
        <v>1695263</v>
      </c>
      <c r="BM57" s="127">
        <f t="shared" si="156"/>
        <v>20555</v>
      </c>
      <c r="BN57" s="127">
        <f t="shared" si="156"/>
        <v>95364</v>
      </c>
      <c r="BO57" s="127">
        <f t="shared" ref="BO57:DZ57" si="157">BO150</f>
        <v>0</v>
      </c>
      <c r="BP57" s="127">
        <f t="shared" si="157"/>
        <v>0</v>
      </c>
      <c r="BQ57" s="127">
        <f t="shared" si="157"/>
        <v>0</v>
      </c>
      <c r="BR57" s="127">
        <f t="shared" si="157"/>
        <v>0</v>
      </c>
      <c r="BS57" s="127">
        <f t="shared" si="157"/>
        <v>109104</v>
      </c>
      <c r="BT57" s="127">
        <f t="shared" si="157"/>
        <v>0</v>
      </c>
      <c r="BU57" s="127">
        <f t="shared" si="157"/>
        <v>0</v>
      </c>
      <c r="BV57" s="127">
        <f t="shared" si="157"/>
        <v>15862</v>
      </c>
      <c r="BW57" s="127">
        <f t="shared" si="157"/>
        <v>0</v>
      </c>
      <c r="BX57" s="127">
        <f t="shared" si="157"/>
        <v>0</v>
      </c>
      <c r="BY57" s="127">
        <f t="shared" si="157"/>
        <v>0</v>
      </c>
      <c r="BZ57" s="127">
        <f t="shared" si="157"/>
        <v>0</v>
      </c>
      <c r="CA57" s="127">
        <f t="shared" si="157"/>
        <v>0</v>
      </c>
      <c r="CB57" s="127">
        <f t="shared" si="157"/>
        <v>0</v>
      </c>
      <c r="CC57" s="127">
        <f t="shared" si="157"/>
        <v>0</v>
      </c>
      <c r="CD57" s="127">
        <f t="shared" si="157"/>
        <v>0</v>
      </c>
      <c r="CE57" s="127">
        <f t="shared" si="157"/>
        <v>0</v>
      </c>
      <c r="CF57" s="127">
        <f t="shared" si="157"/>
        <v>0</v>
      </c>
      <c r="CG57" s="127">
        <f t="shared" si="157"/>
        <v>0</v>
      </c>
      <c r="CH57" s="127">
        <f t="shared" si="157"/>
        <v>0</v>
      </c>
      <c r="CI57" s="127">
        <f t="shared" si="157"/>
        <v>0</v>
      </c>
      <c r="CJ57" s="127">
        <f t="shared" si="157"/>
        <v>0</v>
      </c>
      <c r="CK57" s="127">
        <f t="shared" si="157"/>
        <v>0</v>
      </c>
      <c r="CL57" s="127">
        <f t="shared" si="157"/>
        <v>0</v>
      </c>
      <c r="CM57" s="128">
        <f t="shared" si="157"/>
        <v>1936148</v>
      </c>
      <c r="CN57" s="127">
        <f t="shared" si="157"/>
        <v>0</v>
      </c>
      <c r="CO57" s="127">
        <f t="shared" si="157"/>
        <v>0</v>
      </c>
      <c r="CP57" s="127">
        <f t="shared" si="157"/>
        <v>0</v>
      </c>
      <c r="CQ57" s="127">
        <f t="shared" si="157"/>
        <v>0</v>
      </c>
      <c r="CR57" s="127">
        <f t="shared" si="157"/>
        <v>0</v>
      </c>
      <c r="CS57" s="128">
        <f t="shared" si="157"/>
        <v>1936148</v>
      </c>
      <c r="CT57" s="127">
        <f t="shared" si="157"/>
        <v>104601</v>
      </c>
      <c r="CU57" s="127">
        <f t="shared" si="157"/>
        <v>172350</v>
      </c>
      <c r="CV57" s="127">
        <f t="shared" si="157"/>
        <v>0</v>
      </c>
      <c r="CW57" s="127">
        <f t="shared" si="157"/>
        <v>0</v>
      </c>
      <c r="CX57" s="127">
        <f t="shared" si="157"/>
        <v>11028</v>
      </c>
      <c r="CY57" s="127">
        <f t="shared" si="157"/>
        <v>0</v>
      </c>
      <c r="CZ57" s="127">
        <f t="shared" si="157"/>
        <v>0</v>
      </c>
      <c r="DA57" s="127">
        <f t="shared" si="157"/>
        <v>0</v>
      </c>
      <c r="DB57" s="127">
        <f t="shared" si="157"/>
        <v>0</v>
      </c>
      <c r="DC57" s="127">
        <f t="shared" si="157"/>
        <v>0</v>
      </c>
      <c r="DD57" s="127">
        <f t="shared" si="157"/>
        <v>0</v>
      </c>
      <c r="DE57" s="127">
        <f t="shared" si="157"/>
        <v>0</v>
      </c>
      <c r="DF57" s="127">
        <f t="shared" si="157"/>
        <v>0</v>
      </c>
      <c r="DG57" s="127">
        <f t="shared" si="157"/>
        <v>0</v>
      </c>
      <c r="DH57" s="127">
        <f t="shared" si="157"/>
        <v>8244</v>
      </c>
      <c r="DI57" s="127">
        <f t="shared" si="157"/>
        <v>237500</v>
      </c>
      <c r="DJ57" s="127">
        <f t="shared" si="157"/>
        <v>51700</v>
      </c>
      <c r="DK57" s="127">
        <f t="shared" si="157"/>
        <v>0</v>
      </c>
      <c r="DL57" s="127">
        <f t="shared" si="157"/>
        <v>0</v>
      </c>
      <c r="DM57" s="127">
        <f t="shared" si="157"/>
        <v>0</v>
      </c>
      <c r="DN57" s="127">
        <f t="shared" si="157"/>
        <v>31452</v>
      </c>
      <c r="DO57" s="127">
        <f t="shared" si="157"/>
        <v>1000</v>
      </c>
      <c r="DP57" s="127">
        <f t="shared" si="157"/>
        <v>0</v>
      </c>
      <c r="DQ57" s="127">
        <f t="shared" si="157"/>
        <v>0</v>
      </c>
      <c r="DR57" s="127">
        <f t="shared" si="157"/>
        <v>0</v>
      </c>
      <c r="DS57" s="127">
        <f t="shared" si="157"/>
        <v>0</v>
      </c>
      <c r="DT57" s="127">
        <f t="shared" si="157"/>
        <v>0</v>
      </c>
      <c r="DU57" s="127">
        <f t="shared" si="157"/>
        <v>830272</v>
      </c>
      <c r="DV57" s="127">
        <f t="shared" si="157"/>
        <v>0</v>
      </c>
      <c r="DW57" s="127">
        <f t="shared" si="157"/>
        <v>0</v>
      </c>
      <c r="DX57" s="127">
        <f t="shared" si="157"/>
        <v>0</v>
      </c>
      <c r="DY57" s="127">
        <f t="shared" si="157"/>
        <v>0</v>
      </c>
      <c r="DZ57" s="127">
        <f t="shared" si="157"/>
        <v>0</v>
      </c>
      <c r="EA57" s="127">
        <f t="shared" ref="EA57:GC57" si="158">EA150</f>
        <v>117794</v>
      </c>
      <c r="EB57" s="127">
        <f t="shared" si="158"/>
        <v>1481</v>
      </c>
      <c r="EC57" s="127">
        <f t="shared" si="158"/>
        <v>0</v>
      </c>
      <c r="ED57" s="127">
        <f t="shared" si="158"/>
        <v>4000</v>
      </c>
      <c r="EE57" s="127">
        <f t="shared" si="158"/>
        <v>0</v>
      </c>
      <c r="EF57" s="127">
        <f t="shared" si="158"/>
        <v>0</v>
      </c>
      <c r="EG57" s="127">
        <f t="shared" si="158"/>
        <v>0</v>
      </c>
      <c r="EH57" s="127">
        <f t="shared" si="158"/>
        <v>0</v>
      </c>
      <c r="EI57" s="127">
        <f t="shared" si="158"/>
        <v>0</v>
      </c>
      <c r="EJ57" s="127">
        <f t="shared" si="158"/>
        <v>0</v>
      </c>
      <c r="EK57" s="127">
        <f t="shared" si="158"/>
        <v>0</v>
      </c>
      <c r="EL57" s="127">
        <f t="shared" si="158"/>
        <v>0</v>
      </c>
      <c r="EM57" s="127">
        <f t="shared" si="158"/>
        <v>0</v>
      </c>
      <c r="EN57" s="127">
        <f t="shared" si="158"/>
        <v>0</v>
      </c>
      <c r="EO57" s="127">
        <f t="shared" si="158"/>
        <v>0</v>
      </c>
      <c r="EP57" s="127">
        <f t="shared" si="158"/>
        <v>0</v>
      </c>
      <c r="EQ57" s="127">
        <f t="shared" si="158"/>
        <v>0</v>
      </c>
      <c r="ER57" s="127">
        <f t="shared" si="158"/>
        <v>0</v>
      </c>
      <c r="ES57" s="127">
        <f t="shared" si="158"/>
        <v>0</v>
      </c>
      <c r="ET57" s="127">
        <f t="shared" si="158"/>
        <v>27429</v>
      </c>
      <c r="EU57" s="127">
        <f t="shared" si="158"/>
        <v>0</v>
      </c>
      <c r="EV57" s="127">
        <f t="shared" si="158"/>
        <v>2994</v>
      </c>
      <c r="EW57" s="127">
        <f t="shared" si="158"/>
        <v>5605</v>
      </c>
      <c r="EX57" s="127">
        <f t="shared" si="158"/>
        <v>0</v>
      </c>
      <c r="EY57" s="127">
        <f t="shared" si="158"/>
        <v>9159</v>
      </c>
      <c r="EZ57" s="127">
        <f t="shared" si="158"/>
        <v>0</v>
      </c>
      <c r="FA57" s="127">
        <f t="shared" si="158"/>
        <v>0</v>
      </c>
      <c r="FB57" s="127">
        <f t="shared" si="158"/>
        <v>0</v>
      </c>
      <c r="FC57" s="127">
        <f t="shared" si="158"/>
        <v>0</v>
      </c>
      <c r="FD57" s="127">
        <f t="shared" si="158"/>
        <v>0</v>
      </c>
      <c r="FE57" s="127">
        <f t="shared" si="158"/>
        <v>0</v>
      </c>
      <c r="FF57" s="127">
        <f t="shared" si="158"/>
        <v>0</v>
      </c>
      <c r="FG57" s="127">
        <f t="shared" si="158"/>
        <v>0</v>
      </c>
      <c r="FH57" s="127">
        <f t="shared" si="158"/>
        <v>0</v>
      </c>
      <c r="FI57" s="127">
        <f t="shared" si="158"/>
        <v>4442</v>
      </c>
      <c r="FJ57" s="127">
        <f t="shared" si="158"/>
        <v>0</v>
      </c>
      <c r="FK57" s="127">
        <f t="shared" si="158"/>
        <v>0</v>
      </c>
      <c r="FL57" s="127">
        <f t="shared" si="158"/>
        <v>0</v>
      </c>
      <c r="FM57" s="127">
        <f t="shared" si="158"/>
        <v>33000</v>
      </c>
      <c r="FN57" s="127">
        <f t="shared" si="158"/>
        <v>0</v>
      </c>
      <c r="FO57" s="127">
        <f t="shared" si="158"/>
        <v>0</v>
      </c>
      <c r="FP57" s="127">
        <f t="shared" si="158"/>
        <v>0</v>
      </c>
      <c r="FQ57" s="127">
        <f t="shared" si="158"/>
        <v>44575</v>
      </c>
      <c r="FR57" s="127">
        <f t="shared" si="158"/>
        <v>63830</v>
      </c>
      <c r="FS57" s="127">
        <f t="shared" si="158"/>
        <v>0</v>
      </c>
      <c r="FT57" s="127">
        <f t="shared" si="158"/>
        <v>0</v>
      </c>
      <c r="FU57" s="127">
        <f t="shared" si="158"/>
        <v>0</v>
      </c>
      <c r="FV57" s="127">
        <f t="shared" si="158"/>
        <v>4208</v>
      </c>
      <c r="FW57" s="127">
        <f t="shared" si="158"/>
        <v>0</v>
      </c>
      <c r="FX57" s="127">
        <f t="shared" si="158"/>
        <v>0</v>
      </c>
      <c r="FY57" s="127">
        <f t="shared" si="158"/>
        <v>105500</v>
      </c>
      <c r="FZ57" s="127">
        <f t="shared" si="158"/>
        <v>35121</v>
      </c>
      <c r="GA57" s="128">
        <f t="shared" si="158"/>
        <v>1907285</v>
      </c>
      <c r="GB57" s="127">
        <f t="shared" si="158"/>
        <v>0</v>
      </c>
      <c r="GC57" s="211">
        <f t="shared" si="158"/>
        <v>1907285</v>
      </c>
    </row>
    <row r="58" spans="2:185" outlineLevel="1">
      <c r="B58" s="74" t="s">
        <v>62</v>
      </c>
      <c r="C58" s="75" t="str">
        <f t="shared" ref="C58:BN58" si="159">C151</f>
        <v>410431401900</v>
      </c>
      <c r="D58" s="75" t="str">
        <f t="shared" si="159"/>
        <v>Village of Galway</v>
      </c>
      <c r="E58" s="75" t="str">
        <f t="shared" si="159"/>
        <v>Saratoga</v>
      </c>
      <c r="F58" s="75" t="str">
        <f t="shared" si="159"/>
        <v>05/31</v>
      </c>
      <c r="G58" s="77">
        <f t="shared" si="159"/>
        <v>200</v>
      </c>
      <c r="H58" s="77">
        <f t="shared" si="159"/>
        <v>0</v>
      </c>
      <c r="I58" s="77">
        <f t="shared" si="159"/>
        <v>0.3</v>
      </c>
      <c r="J58" s="78">
        <f t="shared" si="159"/>
        <v>13207727</v>
      </c>
      <c r="K58" s="77">
        <f t="shared" si="159"/>
        <v>0</v>
      </c>
      <c r="L58" s="78">
        <f t="shared" si="159"/>
        <v>0</v>
      </c>
      <c r="M58" s="78">
        <f t="shared" si="159"/>
        <v>0</v>
      </c>
      <c r="N58" s="78">
        <f t="shared" si="159"/>
        <v>0</v>
      </c>
      <c r="O58" s="78">
        <f t="shared" si="159"/>
        <v>0</v>
      </c>
      <c r="P58" s="78">
        <f t="shared" si="159"/>
        <v>0</v>
      </c>
      <c r="Q58" s="78">
        <f t="shared" si="159"/>
        <v>0</v>
      </c>
      <c r="R58" s="78">
        <f t="shared" si="159"/>
        <v>0</v>
      </c>
      <c r="S58" s="78">
        <f t="shared" si="159"/>
        <v>0</v>
      </c>
      <c r="T58" s="78">
        <f t="shared" si="159"/>
        <v>0</v>
      </c>
      <c r="U58" s="78">
        <f t="shared" si="159"/>
        <v>32278</v>
      </c>
      <c r="V58" s="78">
        <f t="shared" si="159"/>
        <v>7427</v>
      </c>
      <c r="W58" s="78">
        <f t="shared" si="159"/>
        <v>0</v>
      </c>
      <c r="X58" s="78">
        <f t="shared" si="159"/>
        <v>0</v>
      </c>
      <c r="Y58" s="78">
        <f t="shared" si="159"/>
        <v>0</v>
      </c>
      <c r="Z58" s="78">
        <f t="shared" si="159"/>
        <v>0</v>
      </c>
      <c r="AA58" s="78">
        <f t="shared" si="159"/>
        <v>0</v>
      </c>
      <c r="AB58" s="78">
        <f t="shared" si="159"/>
        <v>0</v>
      </c>
      <c r="AC58" s="78">
        <f t="shared" si="159"/>
        <v>0</v>
      </c>
      <c r="AD58" s="78">
        <f t="shared" si="159"/>
        <v>0</v>
      </c>
      <c r="AE58" s="78">
        <f t="shared" si="159"/>
        <v>0</v>
      </c>
      <c r="AF58" s="78">
        <f t="shared" si="159"/>
        <v>0</v>
      </c>
      <c r="AG58" s="78">
        <f t="shared" si="159"/>
        <v>0</v>
      </c>
      <c r="AH58" s="78">
        <f t="shared" si="159"/>
        <v>0</v>
      </c>
      <c r="AI58" s="78">
        <f t="shared" si="159"/>
        <v>0</v>
      </c>
      <c r="AJ58" s="78">
        <f t="shared" si="159"/>
        <v>105</v>
      </c>
      <c r="AK58" s="78">
        <f t="shared" si="159"/>
        <v>80</v>
      </c>
      <c r="AL58" s="78">
        <f t="shared" si="159"/>
        <v>0</v>
      </c>
      <c r="AM58" s="78">
        <f t="shared" si="159"/>
        <v>0</v>
      </c>
      <c r="AN58" s="78">
        <f t="shared" si="159"/>
        <v>0</v>
      </c>
      <c r="AO58" s="78">
        <f t="shared" si="159"/>
        <v>0</v>
      </c>
      <c r="AP58" s="78">
        <f t="shared" si="159"/>
        <v>0</v>
      </c>
      <c r="AQ58" s="78">
        <f t="shared" si="159"/>
        <v>0</v>
      </c>
      <c r="AR58" s="78">
        <f t="shared" si="159"/>
        <v>0</v>
      </c>
      <c r="AS58" s="78">
        <f t="shared" si="159"/>
        <v>0</v>
      </c>
      <c r="AT58" s="78">
        <f t="shared" si="159"/>
        <v>0</v>
      </c>
      <c r="AU58" s="78">
        <f t="shared" si="159"/>
        <v>0</v>
      </c>
      <c r="AV58" s="78">
        <f t="shared" si="159"/>
        <v>0</v>
      </c>
      <c r="AW58" s="78">
        <f t="shared" si="159"/>
        <v>0</v>
      </c>
      <c r="AX58" s="78">
        <f t="shared" si="159"/>
        <v>0</v>
      </c>
      <c r="AY58" s="78">
        <f t="shared" si="159"/>
        <v>0</v>
      </c>
      <c r="AZ58" s="78">
        <f t="shared" si="159"/>
        <v>0</v>
      </c>
      <c r="BA58" s="78">
        <f t="shared" si="159"/>
        <v>2175</v>
      </c>
      <c r="BB58" s="78">
        <f t="shared" si="159"/>
        <v>0</v>
      </c>
      <c r="BC58" s="78">
        <f t="shared" si="159"/>
        <v>0</v>
      </c>
      <c r="BD58" s="78">
        <f t="shared" si="159"/>
        <v>14541</v>
      </c>
      <c r="BE58" s="78">
        <f t="shared" si="159"/>
        <v>0</v>
      </c>
      <c r="BF58" s="78">
        <f t="shared" si="159"/>
        <v>0</v>
      </c>
      <c r="BG58" s="78">
        <f t="shared" si="159"/>
        <v>0</v>
      </c>
      <c r="BH58" s="78">
        <f t="shared" si="159"/>
        <v>0</v>
      </c>
      <c r="BI58" s="78">
        <f t="shared" si="159"/>
        <v>0</v>
      </c>
      <c r="BJ58" s="78">
        <f t="shared" si="159"/>
        <v>0</v>
      </c>
      <c r="BK58" s="78">
        <f t="shared" si="159"/>
        <v>834</v>
      </c>
      <c r="BL58" s="80">
        <f t="shared" si="159"/>
        <v>57440</v>
      </c>
      <c r="BM58" s="78">
        <f t="shared" si="159"/>
        <v>3515</v>
      </c>
      <c r="BN58" s="78">
        <f t="shared" si="159"/>
        <v>1775</v>
      </c>
      <c r="BO58" s="78">
        <f t="shared" ref="BO58:DZ58" si="160">BO151</f>
        <v>0</v>
      </c>
      <c r="BP58" s="78">
        <f t="shared" si="160"/>
        <v>0</v>
      </c>
      <c r="BQ58" s="78">
        <f t="shared" si="160"/>
        <v>0</v>
      </c>
      <c r="BR58" s="78">
        <f t="shared" si="160"/>
        <v>0</v>
      </c>
      <c r="BS58" s="78">
        <f t="shared" si="160"/>
        <v>0</v>
      </c>
      <c r="BT58" s="78">
        <f t="shared" si="160"/>
        <v>0</v>
      </c>
      <c r="BU58" s="78">
        <f t="shared" si="160"/>
        <v>0</v>
      </c>
      <c r="BV58" s="78">
        <f t="shared" si="160"/>
        <v>53</v>
      </c>
      <c r="BW58" s="78">
        <f t="shared" si="160"/>
        <v>0</v>
      </c>
      <c r="BX58" s="78">
        <f t="shared" si="160"/>
        <v>0</v>
      </c>
      <c r="BY58" s="78">
        <f t="shared" si="160"/>
        <v>0</v>
      </c>
      <c r="BZ58" s="78">
        <f t="shared" si="160"/>
        <v>0</v>
      </c>
      <c r="CA58" s="78">
        <f t="shared" si="160"/>
        <v>0</v>
      </c>
      <c r="CB58" s="78">
        <f t="shared" si="160"/>
        <v>0</v>
      </c>
      <c r="CC58" s="78">
        <f t="shared" si="160"/>
        <v>0</v>
      </c>
      <c r="CD58" s="78">
        <f t="shared" si="160"/>
        <v>0</v>
      </c>
      <c r="CE58" s="78">
        <f t="shared" si="160"/>
        <v>0</v>
      </c>
      <c r="CF58" s="78">
        <f t="shared" si="160"/>
        <v>0</v>
      </c>
      <c r="CG58" s="78">
        <f t="shared" si="160"/>
        <v>0</v>
      </c>
      <c r="CH58" s="78">
        <f t="shared" si="160"/>
        <v>0</v>
      </c>
      <c r="CI58" s="78">
        <f t="shared" si="160"/>
        <v>0</v>
      </c>
      <c r="CJ58" s="78">
        <f t="shared" si="160"/>
        <v>0</v>
      </c>
      <c r="CK58" s="78">
        <f t="shared" si="160"/>
        <v>0</v>
      </c>
      <c r="CL58" s="78">
        <f t="shared" si="160"/>
        <v>0</v>
      </c>
      <c r="CM58" s="80">
        <f t="shared" si="160"/>
        <v>62783</v>
      </c>
      <c r="CN58" s="78">
        <f t="shared" si="160"/>
        <v>0</v>
      </c>
      <c r="CO58" s="78">
        <f t="shared" si="160"/>
        <v>0</v>
      </c>
      <c r="CP58" s="78">
        <f t="shared" si="160"/>
        <v>0</v>
      </c>
      <c r="CQ58" s="78">
        <f t="shared" si="160"/>
        <v>0</v>
      </c>
      <c r="CR58" s="78">
        <f t="shared" si="160"/>
        <v>0</v>
      </c>
      <c r="CS58" s="80">
        <f t="shared" si="160"/>
        <v>62783</v>
      </c>
      <c r="CT58" s="78">
        <f t="shared" si="160"/>
        <v>6283</v>
      </c>
      <c r="CU58" s="78">
        <f t="shared" si="160"/>
        <v>10525</v>
      </c>
      <c r="CV58" s="78">
        <f t="shared" si="160"/>
        <v>0</v>
      </c>
      <c r="CW58" s="78">
        <f t="shared" si="160"/>
        <v>0</v>
      </c>
      <c r="CX58" s="78">
        <f t="shared" si="160"/>
        <v>0</v>
      </c>
      <c r="CY58" s="78">
        <f t="shared" si="160"/>
        <v>0</v>
      </c>
      <c r="CZ58" s="78">
        <f t="shared" si="160"/>
        <v>0</v>
      </c>
      <c r="DA58" s="78">
        <f t="shared" si="160"/>
        <v>0</v>
      </c>
      <c r="DB58" s="78">
        <f t="shared" si="160"/>
        <v>0</v>
      </c>
      <c r="DC58" s="78">
        <f t="shared" si="160"/>
        <v>0</v>
      </c>
      <c r="DD58" s="78">
        <f t="shared" si="160"/>
        <v>0</v>
      </c>
      <c r="DE58" s="78">
        <f t="shared" si="160"/>
        <v>0</v>
      </c>
      <c r="DF58" s="78">
        <f t="shared" si="160"/>
        <v>0</v>
      </c>
      <c r="DG58" s="78">
        <f t="shared" si="160"/>
        <v>0</v>
      </c>
      <c r="DH58" s="78">
        <f t="shared" si="160"/>
        <v>8275</v>
      </c>
      <c r="DI58" s="78">
        <f t="shared" si="160"/>
        <v>9560</v>
      </c>
      <c r="DJ58" s="78">
        <f t="shared" si="160"/>
        <v>2480</v>
      </c>
      <c r="DK58" s="78">
        <f t="shared" si="160"/>
        <v>0</v>
      </c>
      <c r="DL58" s="78">
        <f t="shared" si="160"/>
        <v>0</v>
      </c>
      <c r="DM58" s="78">
        <f t="shared" si="160"/>
        <v>0</v>
      </c>
      <c r="DN58" s="78">
        <f t="shared" si="160"/>
        <v>0</v>
      </c>
      <c r="DO58" s="78">
        <f t="shared" si="160"/>
        <v>0</v>
      </c>
      <c r="DP58" s="78">
        <f t="shared" si="160"/>
        <v>0</v>
      </c>
      <c r="DQ58" s="78">
        <f t="shared" si="160"/>
        <v>0</v>
      </c>
      <c r="DR58" s="78">
        <f t="shared" si="160"/>
        <v>0</v>
      </c>
      <c r="DS58" s="78">
        <f t="shared" si="160"/>
        <v>0</v>
      </c>
      <c r="DT58" s="78">
        <f t="shared" si="160"/>
        <v>0</v>
      </c>
      <c r="DU58" s="78">
        <f t="shared" si="160"/>
        <v>0</v>
      </c>
      <c r="DV58" s="78">
        <f t="shared" si="160"/>
        <v>0</v>
      </c>
      <c r="DW58" s="78">
        <f t="shared" si="160"/>
        <v>0</v>
      </c>
      <c r="DX58" s="78">
        <f t="shared" si="160"/>
        <v>0</v>
      </c>
      <c r="DY58" s="78">
        <f t="shared" si="160"/>
        <v>0</v>
      </c>
      <c r="DZ58" s="78">
        <f t="shared" si="160"/>
        <v>0</v>
      </c>
      <c r="EA58" s="78">
        <f t="shared" ref="EA58:GC58" si="161">EA151</f>
        <v>0</v>
      </c>
      <c r="EB58" s="78">
        <f t="shared" si="161"/>
        <v>2606</v>
      </c>
      <c r="EC58" s="78">
        <f t="shared" si="161"/>
        <v>0</v>
      </c>
      <c r="ED58" s="78">
        <f t="shared" si="161"/>
        <v>0</v>
      </c>
      <c r="EE58" s="78">
        <f t="shared" si="161"/>
        <v>0</v>
      </c>
      <c r="EF58" s="78">
        <f t="shared" si="161"/>
        <v>0</v>
      </c>
      <c r="EG58" s="78">
        <f t="shared" si="161"/>
        <v>0</v>
      </c>
      <c r="EH58" s="78">
        <f t="shared" si="161"/>
        <v>0</v>
      </c>
      <c r="EI58" s="78">
        <f t="shared" si="161"/>
        <v>0</v>
      </c>
      <c r="EJ58" s="78">
        <f t="shared" si="161"/>
        <v>0</v>
      </c>
      <c r="EK58" s="78">
        <f t="shared" si="161"/>
        <v>0</v>
      </c>
      <c r="EL58" s="78">
        <f t="shared" si="161"/>
        <v>0</v>
      </c>
      <c r="EM58" s="78">
        <f t="shared" si="161"/>
        <v>0</v>
      </c>
      <c r="EN58" s="78">
        <f t="shared" si="161"/>
        <v>0</v>
      </c>
      <c r="EO58" s="78">
        <f t="shared" si="161"/>
        <v>0</v>
      </c>
      <c r="EP58" s="78">
        <f t="shared" si="161"/>
        <v>0</v>
      </c>
      <c r="EQ58" s="78">
        <f t="shared" si="161"/>
        <v>0</v>
      </c>
      <c r="ER58" s="78">
        <f t="shared" si="161"/>
        <v>2891</v>
      </c>
      <c r="ES58" s="78">
        <f t="shared" si="161"/>
        <v>0</v>
      </c>
      <c r="ET58" s="78">
        <f t="shared" si="161"/>
        <v>0</v>
      </c>
      <c r="EU58" s="78">
        <f t="shared" si="161"/>
        <v>0</v>
      </c>
      <c r="EV58" s="78">
        <f t="shared" si="161"/>
        <v>0</v>
      </c>
      <c r="EW58" s="78">
        <f t="shared" si="161"/>
        <v>0</v>
      </c>
      <c r="EX58" s="78">
        <f t="shared" si="161"/>
        <v>0</v>
      </c>
      <c r="EY58" s="78">
        <f t="shared" si="161"/>
        <v>0</v>
      </c>
      <c r="EZ58" s="78">
        <f t="shared" si="161"/>
        <v>2588</v>
      </c>
      <c r="FA58" s="78">
        <f t="shared" si="161"/>
        <v>0</v>
      </c>
      <c r="FB58" s="78">
        <f t="shared" si="161"/>
        <v>500</v>
      </c>
      <c r="FC58" s="78">
        <f t="shared" si="161"/>
        <v>0</v>
      </c>
      <c r="FD58" s="78">
        <f t="shared" si="161"/>
        <v>0</v>
      </c>
      <c r="FE58" s="78">
        <f t="shared" si="161"/>
        <v>0</v>
      </c>
      <c r="FF58" s="78">
        <f t="shared" si="161"/>
        <v>0</v>
      </c>
      <c r="FG58" s="78">
        <f t="shared" si="161"/>
        <v>0</v>
      </c>
      <c r="FH58" s="78">
        <f t="shared" si="161"/>
        <v>0</v>
      </c>
      <c r="FI58" s="78">
        <f t="shared" si="161"/>
        <v>0</v>
      </c>
      <c r="FJ58" s="78">
        <f t="shared" si="161"/>
        <v>0</v>
      </c>
      <c r="FK58" s="78">
        <f t="shared" si="161"/>
        <v>0</v>
      </c>
      <c r="FL58" s="78">
        <f t="shared" si="161"/>
        <v>0</v>
      </c>
      <c r="FM58" s="78">
        <f t="shared" si="161"/>
        <v>0</v>
      </c>
      <c r="FN58" s="78">
        <f t="shared" si="161"/>
        <v>0</v>
      </c>
      <c r="FO58" s="78">
        <f t="shared" si="161"/>
        <v>0</v>
      </c>
      <c r="FP58" s="78">
        <f t="shared" si="161"/>
        <v>0</v>
      </c>
      <c r="FQ58" s="78">
        <f t="shared" si="161"/>
        <v>970</v>
      </c>
      <c r="FR58" s="78">
        <f t="shared" si="161"/>
        <v>0</v>
      </c>
      <c r="FS58" s="78">
        <f t="shared" si="161"/>
        <v>0</v>
      </c>
      <c r="FT58" s="78">
        <f t="shared" si="161"/>
        <v>0</v>
      </c>
      <c r="FU58" s="78">
        <f t="shared" si="161"/>
        <v>0</v>
      </c>
      <c r="FV58" s="78">
        <f t="shared" si="161"/>
        <v>0</v>
      </c>
      <c r="FW58" s="78">
        <f t="shared" si="161"/>
        <v>0</v>
      </c>
      <c r="FX58" s="78">
        <f t="shared" si="161"/>
        <v>0</v>
      </c>
      <c r="FY58" s="78">
        <f t="shared" si="161"/>
        <v>0</v>
      </c>
      <c r="FZ58" s="78">
        <f t="shared" si="161"/>
        <v>0</v>
      </c>
      <c r="GA58" s="80">
        <f t="shared" si="161"/>
        <v>46678</v>
      </c>
      <c r="GB58" s="78">
        <f t="shared" si="161"/>
        <v>0</v>
      </c>
      <c r="GC58" s="212">
        <f t="shared" si="161"/>
        <v>46678</v>
      </c>
    </row>
    <row r="59" spans="2:185" outlineLevel="1">
      <c r="B59" s="73" t="s">
        <v>63</v>
      </c>
      <c r="C59" s="124" t="str">
        <f t="shared" ref="C59:BN59" si="162">C152</f>
        <v>410334400000</v>
      </c>
      <c r="D59" s="124" t="str">
        <f t="shared" si="162"/>
        <v>Town of Greenfield</v>
      </c>
      <c r="E59" s="124" t="str">
        <f t="shared" si="162"/>
        <v>Saratoga</v>
      </c>
      <c r="F59" s="124" t="str">
        <f t="shared" si="162"/>
        <v>12/31</v>
      </c>
      <c r="G59" s="125">
        <f t="shared" si="162"/>
        <v>7775</v>
      </c>
      <c r="H59" s="126">
        <f t="shared" si="162"/>
        <v>0</v>
      </c>
      <c r="I59" s="126">
        <f t="shared" si="162"/>
        <v>67.400000000000006</v>
      </c>
      <c r="J59" s="127">
        <f t="shared" si="162"/>
        <v>748080021</v>
      </c>
      <c r="K59" s="82">
        <f t="shared" si="162"/>
        <v>0</v>
      </c>
      <c r="L59" s="127">
        <f t="shared" si="162"/>
        <v>845580</v>
      </c>
      <c r="M59" s="127">
        <f t="shared" si="162"/>
        <v>0</v>
      </c>
      <c r="N59" s="127">
        <f t="shared" si="162"/>
        <v>0</v>
      </c>
      <c r="O59" s="127">
        <f t="shared" si="162"/>
        <v>0</v>
      </c>
      <c r="P59" s="127">
        <f t="shared" si="162"/>
        <v>1085</v>
      </c>
      <c r="Q59" s="127">
        <f t="shared" si="162"/>
        <v>5202</v>
      </c>
      <c r="R59" s="127">
        <f t="shared" si="162"/>
        <v>0</v>
      </c>
      <c r="S59" s="127">
        <f t="shared" si="162"/>
        <v>0</v>
      </c>
      <c r="T59" s="127">
        <f t="shared" si="162"/>
        <v>0</v>
      </c>
      <c r="U59" s="127">
        <f t="shared" si="162"/>
        <v>1840340</v>
      </c>
      <c r="V59" s="127">
        <f t="shared" si="162"/>
        <v>0</v>
      </c>
      <c r="W59" s="127">
        <f t="shared" si="162"/>
        <v>0</v>
      </c>
      <c r="X59" s="127">
        <f t="shared" si="162"/>
        <v>57788</v>
      </c>
      <c r="Y59" s="127">
        <f t="shared" si="162"/>
        <v>0</v>
      </c>
      <c r="Z59" s="127">
        <f t="shared" si="162"/>
        <v>0</v>
      </c>
      <c r="AA59" s="127">
        <f t="shared" si="162"/>
        <v>0</v>
      </c>
      <c r="AB59" s="127">
        <f t="shared" si="162"/>
        <v>11498</v>
      </c>
      <c r="AC59" s="127">
        <f t="shared" si="162"/>
        <v>0</v>
      </c>
      <c r="AD59" s="127">
        <f t="shared" si="162"/>
        <v>160</v>
      </c>
      <c r="AE59" s="127">
        <f t="shared" si="162"/>
        <v>0</v>
      </c>
      <c r="AF59" s="127">
        <f t="shared" si="162"/>
        <v>0</v>
      </c>
      <c r="AG59" s="127">
        <f t="shared" si="162"/>
        <v>0</v>
      </c>
      <c r="AH59" s="127">
        <f t="shared" si="162"/>
        <v>0</v>
      </c>
      <c r="AI59" s="127">
        <f t="shared" si="162"/>
        <v>34394</v>
      </c>
      <c r="AJ59" s="127">
        <f t="shared" si="162"/>
        <v>23284</v>
      </c>
      <c r="AK59" s="127">
        <f t="shared" si="162"/>
        <v>54254</v>
      </c>
      <c r="AL59" s="127">
        <f t="shared" si="162"/>
        <v>0</v>
      </c>
      <c r="AM59" s="127">
        <f t="shared" si="162"/>
        <v>0</v>
      </c>
      <c r="AN59" s="127">
        <f t="shared" si="162"/>
        <v>0</v>
      </c>
      <c r="AO59" s="127">
        <f t="shared" si="162"/>
        <v>0</v>
      </c>
      <c r="AP59" s="127">
        <f t="shared" si="162"/>
        <v>0</v>
      </c>
      <c r="AQ59" s="127">
        <f t="shared" si="162"/>
        <v>0</v>
      </c>
      <c r="AR59" s="127">
        <f t="shared" si="162"/>
        <v>0</v>
      </c>
      <c r="AS59" s="127">
        <f t="shared" si="162"/>
        <v>0</v>
      </c>
      <c r="AT59" s="127">
        <f t="shared" si="162"/>
        <v>0</v>
      </c>
      <c r="AU59" s="127">
        <f t="shared" si="162"/>
        <v>0</v>
      </c>
      <c r="AV59" s="127">
        <f t="shared" si="162"/>
        <v>0</v>
      </c>
      <c r="AW59" s="127">
        <f t="shared" si="162"/>
        <v>0</v>
      </c>
      <c r="AX59" s="127">
        <f t="shared" si="162"/>
        <v>0</v>
      </c>
      <c r="AY59" s="127">
        <f t="shared" si="162"/>
        <v>0</v>
      </c>
      <c r="AZ59" s="127">
        <f t="shared" si="162"/>
        <v>0</v>
      </c>
      <c r="BA59" s="127">
        <f t="shared" si="162"/>
        <v>36192</v>
      </c>
      <c r="BB59" s="127">
        <f t="shared" si="162"/>
        <v>10100</v>
      </c>
      <c r="BC59" s="127">
        <f t="shared" si="162"/>
        <v>0</v>
      </c>
      <c r="BD59" s="127">
        <f t="shared" si="162"/>
        <v>62742</v>
      </c>
      <c r="BE59" s="127">
        <f t="shared" si="162"/>
        <v>0</v>
      </c>
      <c r="BF59" s="127">
        <f t="shared" si="162"/>
        <v>4854</v>
      </c>
      <c r="BG59" s="127">
        <f t="shared" si="162"/>
        <v>0</v>
      </c>
      <c r="BH59" s="127">
        <f t="shared" si="162"/>
        <v>0</v>
      </c>
      <c r="BI59" s="127">
        <f t="shared" si="162"/>
        <v>100</v>
      </c>
      <c r="BJ59" s="127">
        <f t="shared" si="162"/>
        <v>0</v>
      </c>
      <c r="BK59" s="127">
        <f t="shared" si="162"/>
        <v>155</v>
      </c>
      <c r="BL59" s="128">
        <f t="shared" si="162"/>
        <v>2987727</v>
      </c>
      <c r="BM59" s="127">
        <f t="shared" si="162"/>
        <v>23788</v>
      </c>
      <c r="BN59" s="127">
        <f t="shared" si="162"/>
        <v>201469</v>
      </c>
      <c r="BO59" s="127">
        <f t="shared" ref="BO59:DZ59" si="163">BO152</f>
        <v>16468</v>
      </c>
      <c r="BP59" s="127">
        <f t="shared" si="163"/>
        <v>0</v>
      </c>
      <c r="BQ59" s="127">
        <f t="shared" si="163"/>
        <v>0</v>
      </c>
      <c r="BR59" s="127">
        <f t="shared" si="163"/>
        <v>0</v>
      </c>
      <c r="BS59" s="127">
        <f t="shared" si="163"/>
        <v>165398</v>
      </c>
      <c r="BT59" s="127">
        <f t="shared" si="163"/>
        <v>0</v>
      </c>
      <c r="BU59" s="127">
        <f t="shared" si="163"/>
        <v>0</v>
      </c>
      <c r="BV59" s="127">
        <f t="shared" si="163"/>
        <v>4470</v>
      </c>
      <c r="BW59" s="127">
        <f t="shared" si="163"/>
        <v>0</v>
      </c>
      <c r="BX59" s="127">
        <f t="shared" si="163"/>
        <v>0</v>
      </c>
      <c r="BY59" s="127">
        <f t="shared" si="163"/>
        <v>0</v>
      </c>
      <c r="BZ59" s="127">
        <f t="shared" si="163"/>
        <v>2444</v>
      </c>
      <c r="CA59" s="127">
        <f t="shared" si="163"/>
        <v>0</v>
      </c>
      <c r="CB59" s="127">
        <f t="shared" si="163"/>
        <v>0</v>
      </c>
      <c r="CC59" s="127">
        <f t="shared" si="163"/>
        <v>0</v>
      </c>
      <c r="CD59" s="127">
        <f t="shared" si="163"/>
        <v>0</v>
      </c>
      <c r="CE59" s="127">
        <f t="shared" si="163"/>
        <v>0</v>
      </c>
      <c r="CF59" s="127">
        <f t="shared" si="163"/>
        <v>0</v>
      </c>
      <c r="CG59" s="127">
        <f t="shared" si="163"/>
        <v>0</v>
      </c>
      <c r="CH59" s="127">
        <f t="shared" si="163"/>
        <v>0</v>
      </c>
      <c r="CI59" s="127">
        <f t="shared" si="163"/>
        <v>0</v>
      </c>
      <c r="CJ59" s="127">
        <f t="shared" si="163"/>
        <v>0</v>
      </c>
      <c r="CK59" s="127">
        <f t="shared" si="163"/>
        <v>0</v>
      </c>
      <c r="CL59" s="127">
        <f t="shared" si="163"/>
        <v>0</v>
      </c>
      <c r="CM59" s="128">
        <f t="shared" si="163"/>
        <v>3401765</v>
      </c>
      <c r="CN59" s="127">
        <f t="shared" si="163"/>
        <v>0</v>
      </c>
      <c r="CO59" s="127">
        <f t="shared" si="163"/>
        <v>0</v>
      </c>
      <c r="CP59" s="127">
        <f t="shared" si="163"/>
        <v>0</v>
      </c>
      <c r="CQ59" s="127">
        <f t="shared" si="163"/>
        <v>117505</v>
      </c>
      <c r="CR59" s="127">
        <f t="shared" si="163"/>
        <v>0</v>
      </c>
      <c r="CS59" s="128">
        <f t="shared" si="163"/>
        <v>3519270</v>
      </c>
      <c r="CT59" s="127">
        <f t="shared" si="163"/>
        <v>108593</v>
      </c>
      <c r="CU59" s="127">
        <f t="shared" si="163"/>
        <v>371170</v>
      </c>
      <c r="CV59" s="127">
        <f t="shared" si="163"/>
        <v>0</v>
      </c>
      <c r="CW59" s="127">
        <f t="shared" si="163"/>
        <v>0</v>
      </c>
      <c r="CX59" s="127">
        <f t="shared" si="163"/>
        <v>19403</v>
      </c>
      <c r="CY59" s="127">
        <f t="shared" si="163"/>
        <v>0</v>
      </c>
      <c r="CZ59" s="127">
        <f t="shared" si="163"/>
        <v>0</v>
      </c>
      <c r="DA59" s="127">
        <f t="shared" si="163"/>
        <v>0</v>
      </c>
      <c r="DB59" s="127">
        <f t="shared" si="163"/>
        <v>0</v>
      </c>
      <c r="DC59" s="127">
        <f t="shared" si="163"/>
        <v>0</v>
      </c>
      <c r="DD59" s="127">
        <f t="shared" si="163"/>
        <v>0</v>
      </c>
      <c r="DE59" s="127">
        <f t="shared" si="163"/>
        <v>0</v>
      </c>
      <c r="DF59" s="127">
        <f t="shared" si="163"/>
        <v>0</v>
      </c>
      <c r="DG59" s="127">
        <f t="shared" si="163"/>
        <v>0</v>
      </c>
      <c r="DH59" s="127">
        <f t="shared" si="163"/>
        <v>19327</v>
      </c>
      <c r="DI59" s="127">
        <f t="shared" si="163"/>
        <v>0</v>
      </c>
      <c r="DJ59" s="127">
        <f t="shared" si="163"/>
        <v>42000</v>
      </c>
      <c r="DK59" s="127">
        <f t="shared" si="163"/>
        <v>0</v>
      </c>
      <c r="DL59" s="127">
        <f t="shared" si="163"/>
        <v>0</v>
      </c>
      <c r="DM59" s="127">
        <f t="shared" si="163"/>
        <v>0</v>
      </c>
      <c r="DN59" s="127">
        <f t="shared" si="163"/>
        <v>18054</v>
      </c>
      <c r="DO59" s="127">
        <f t="shared" si="163"/>
        <v>6051</v>
      </c>
      <c r="DP59" s="127">
        <f t="shared" si="163"/>
        <v>0</v>
      </c>
      <c r="DQ59" s="127">
        <f t="shared" si="163"/>
        <v>0</v>
      </c>
      <c r="DR59" s="127">
        <f t="shared" si="163"/>
        <v>0</v>
      </c>
      <c r="DS59" s="127">
        <f t="shared" si="163"/>
        <v>0</v>
      </c>
      <c r="DT59" s="127">
        <f t="shared" si="163"/>
        <v>0</v>
      </c>
      <c r="DU59" s="127">
        <f t="shared" si="163"/>
        <v>1877367</v>
      </c>
      <c r="DV59" s="127">
        <f t="shared" si="163"/>
        <v>0</v>
      </c>
      <c r="DW59" s="127">
        <f t="shared" si="163"/>
        <v>0</v>
      </c>
      <c r="DX59" s="127">
        <f t="shared" si="163"/>
        <v>0</v>
      </c>
      <c r="DY59" s="127">
        <f t="shared" si="163"/>
        <v>0</v>
      </c>
      <c r="DZ59" s="127">
        <f t="shared" si="163"/>
        <v>0</v>
      </c>
      <c r="EA59" s="127">
        <f t="shared" ref="EA59:GC59" si="164">EA152</f>
        <v>305531</v>
      </c>
      <c r="EB59" s="127">
        <f t="shared" si="164"/>
        <v>19400</v>
      </c>
      <c r="EC59" s="127">
        <f t="shared" si="164"/>
        <v>0</v>
      </c>
      <c r="ED59" s="127">
        <f t="shared" si="164"/>
        <v>0</v>
      </c>
      <c r="EE59" s="127">
        <f t="shared" si="164"/>
        <v>0</v>
      </c>
      <c r="EF59" s="127">
        <f t="shared" si="164"/>
        <v>0</v>
      </c>
      <c r="EG59" s="127">
        <f t="shared" si="164"/>
        <v>0</v>
      </c>
      <c r="EH59" s="127">
        <f t="shared" si="164"/>
        <v>0</v>
      </c>
      <c r="EI59" s="127">
        <f t="shared" si="164"/>
        <v>0</v>
      </c>
      <c r="EJ59" s="127">
        <f t="shared" si="164"/>
        <v>0</v>
      </c>
      <c r="EK59" s="127">
        <f t="shared" si="164"/>
        <v>0</v>
      </c>
      <c r="EL59" s="127">
        <f t="shared" si="164"/>
        <v>0</v>
      </c>
      <c r="EM59" s="127">
        <f t="shared" si="164"/>
        <v>7253</v>
      </c>
      <c r="EN59" s="127">
        <f t="shared" si="164"/>
        <v>220620</v>
      </c>
      <c r="EO59" s="127">
        <f t="shared" si="164"/>
        <v>1211</v>
      </c>
      <c r="EP59" s="127">
        <f t="shared" si="164"/>
        <v>0</v>
      </c>
      <c r="EQ59" s="127">
        <f t="shared" si="164"/>
        <v>0</v>
      </c>
      <c r="ER59" s="127">
        <f t="shared" si="164"/>
        <v>79695</v>
      </c>
      <c r="ES59" s="127">
        <f t="shared" si="164"/>
        <v>0</v>
      </c>
      <c r="ET59" s="127">
        <f t="shared" si="164"/>
        <v>65313</v>
      </c>
      <c r="EU59" s="127">
        <f t="shared" si="164"/>
        <v>0</v>
      </c>
      <c r="EV59" s="127">
        <f t="shared" si="164"/>
        <v>9815</v>
      </c>
      <c r="EW59" s="127">
        <f t="shared" si="164"/>
        <v>0</v>
      </c>
      <c r="EX59" s="127">
        <f t="shared" si="164"/>
        <v>75980</v>
      </c>
      <c r="EY59" s="127">
        <f t="shared" si="164"/>
        <v>17554</v>
      </c>
      <c r="EZ59" s="127">
        <f t="shared" si="164"/>
        <v>0</v>
      </c>
      <c r="FA59" s="127">
        <f t="shared" si="164"/>
        <v>0</v>
      </c>
      <c r="FB59" s="127">
        <f t="shared" si="164"/>
        <v>0</v>
      </c>
      <c r="FC59" s="127">
        <f t="shared" si="164"/>
        <v>0</v>
      </c>
      <c r="FD59" s="127">
        <f t="shared" si="164"/>
        <v>0</v>
      </c>
      <c r="FE59" s="127">
        <f t="shared" si="164"/>
        <v>0</v>
      </c>
      <c r="FF59" s="127">
        <f t="shared" si="164"/>
        <v>0</v>
      </c>
      <c r="FG59" s="127">
        <f t="shared" si="164"/>
        <v>0</v>
      </c>
      <c r="FH59" s="127">
        <f t="shared" si="164"/>
        <v>0</v>
      </c>
      <c r="FI59" s="127">
        <f t="shared" si="164"/>
        <v>29608</v>
      </c>
      <c r="FJ59" s="127">
        <f t="shared" si="164"/>
        <v>0</v>
      </c>
      <c r="FK59" s="127">
        <f t="shared" si="164"/>
        <v>0</v>
      </c>
      <c r="FL59" s="127">
        <f t="shared" si="164"/>
        <v>0</v>
      </c>
      <c r="FM59" s="127">
        <f t="shared" si="164"/>
        <v>71178</v>
      </c>
      <c r="FN59" s="127">
        <f t="shared" si="164"/>
        <v>0</v>
      </c>
      <c r="FO59" s="127">
        <f t="shared" si="164"/>
        <v>0</v>
      </c>
      <c r="FP59" s="127">
        <f t="shared" si="164"/>
        <v>0</v>
      </c>
      <c r="FQ59" s="127">
        <f t="shared" si="164"/>
        <v>84888</v>
      </c>
      <c r="FR59" s="127">
        <f t="shared" si="164"/>
        <v>118555</v>
      </c>
      <c r="FS59" s="127">
        <f t="shared" si="164"/>
        <v>1726</v>
      </c>
      <c r="FT59" s="127">
        <f t="shared" si="164"/>
        <v>0</v>
      </c>
      <c r="FU59" s="127">
        <f t="shared" si="164"/>
        <v>0</v>
      </c>
      <c r="FV59" s="127">
        <f t="shared" si="164"/>
        <v>6472</v>
      </c>
      <c r="FW59" s="127">
        <f t="shared" si="164"/>
        <v>8672</v>
      </c>
      <c r="FX59" s="127">
        <f t="shared" si="164"/>
        <v>0</v>
      </c>
      <c r="FY59" s="127">
        <f t="shared" si="164"/>
        <v>0</v>
      </c>
      <c r="FZ59" s="127">
        <f t="shared" si="164"/>
        <v>0</v>
      </c>
      <c r="GA59" s="128">
        <f t="shared" si="164"/>
        <v>3585432</v>
      </c>
      <c r="GB59" s="127">
        <f t="shared" si="164"/>
        <v>117505</v>
      </c>
      <c r="GC59" s="211">
        <f t="shared" si="164"/>
        <v>3702937</v>
      </c>
    </row>
    <row r="60" spans="2:185" outlineLevel="1">
      <c r="B60" s="73" t="s">
        <v>64</v>
      </c>
      <c r="C60" s="124" t="str">
        <f t="shared" ref="C60:BN60" si="165">C153</f>
        <v>410335700000</v>
      </c>
      <c r="D60" s="124" t="str">
        <f t="shared" si="165"/>
        <v>Town of Hadley</v>
      </c>
      <c r="E60" s="124" t="str">
        <f t="shared" si="165"/>
        <v>Saratoga</v>
      </c>
      <c r="F60" s="124" t="str">
        <f t="shared" si="165"/>
        <v>12/31</v>
      </c>
      <c r="G60" s="125">
        <f t="shared" si="165"/>
        <v>2048</v>
      </c>
      <c r="H60" s="126">
        <f t="shared" si="165"/>
        <v>0</v>
      </c>
      <c r="I60" s="126">
        <f t="shared" si="165"/>
        <v>39.700000000000003</v>
      </c>
      <c r="J60" s="127">
        <f t="shared" si="165"/>
        <v>258437047</v>
      </c>
      <c r="K60" s="127">
        <f t="shared" si="165"/>
        <v>250000</v>
      </c>
      <c r="L60" s="127">
        <f t="shared" si="165"/>
        <v>1049845</v>
      </c>
      <c r="M60" s="127">
        <f t="shared" si="165"/>
        <v>0</v>
      </c>
      <c r="N60" s="127">
        <f t="shared" si="165"/>
        <v>0</v>
      </c>
      <c r="O60" s="127">
        <f t="shared" si="165"/>
        <v>0</v>
      </c>
      <c r="P60" s="127">
        <f t="shared" si="165"/>
        <v>0</v>
      </c>
      <c r="Q60" s="127">
        <f t="shared" si="165"/>
        <v>3187</v>
      </c>
      <c r="R60" s="127">
        <f t="shared" si="165"/>
        <v>0</v>
      </c>
      <c r="S60" s="127">
        <f t="shared" si="165"/>
        <v>0</v>
      </c>
      <c r="T60" s="127">
        <f t="shared" si="165"/>
        <v>0</v>
      </c>
      <c r="U60" s="127">
        <f t="shared" si="165"/>
        <v>628297</v>
      </c>
      <c r="V60" s="127">
        <f t="shared" si="165"/>
        <v>0</v>
      </c>
      <c r="W60" s="127">
        <f t="shared" si="165"/>
        <v>0</v>
      </c>
      <c r="X60" s="127">
        <f t="shared" si="165"/>
        <v>17523</v>
      </c>
      <c r="Y60" s="127">
        <f t="shared" si="165"/>
        <v>0</v>
      </c>
      <c r="Z60" s="127">
        <f t="shared" si="165"/>
        <v>0</v>
      </c>
      <c r="AA60" s="127">
        <f t="shared" si="165"/>
        <v>0</v>
      </c>
      <c r="AB60" s="127">
        <f t="shared" si="165"/>
        <v>2104</v>
      </c>
      <c r="AC60" s="127">
        <f t="shared" si="165"/>
        <v>0</v>
      </c>
      <c r="AD60" s="127">
        <f t="shared" si="165"/>
        <v>10</v>
      </c>
      <c r="AE60" s="127">
        <f t="shared" si="165"/>
        <v>0</v>
      </c>
      <c r="AF60" s="127">
        <f t="shared" si="165"/>
        <v>0</v>
      </c>
      <c r="AG60" s="127">
        <f t="shared" si="165"/>
        <v>0</v>
      </c>
      <c r="AH60" s="127">
        <f t="shared" si="165"/>
        <v>0</v>
      </c>
      <c r="AI60" s="127">
        <f t="shared" si="165"/>
        <v>0</v>
      </c>
      <c r="AJ60" s="127">
        <f t="shared" si="165"/>
        <v>2948</v>
      </c>
      <c r="AK60" s="127">
        <f t="shared" si="165"/>
        <v>2822</v>
      </c>
      <c r="AL60" s="127">
        <f t="shared" si="165"/>
        <v>59168</v>
      </c>
      <c r="AM60" s="127">
        <f t="shared" si="165"/>
        <v>58636</v>
      </c>
      <c r="AN60" s="127">
        <f t="shared" si="165"/>
        <v>0</v>
      </c>
      <c r="AO60" s="127">
        <f t="shared" si="165"/>
        <v>0</v>
      </c>
      <c r="AP60" s="127">
        <f t="shared" si="165"/>
        <v>0</v>
      </c>
      <c r="AQ60" s="127">
        <f t="shared" si="165"/>
        <v>0</v>
      </c>
      <c r="AR60" s="127">
        <f t="shared" si="165"/>
        <v>0</v>
      </c>
      <c r="AS60" s="127">
        <f t="shared" si="165"/>
        <v>0</v>
      </c>
      <c r="AT60" s="127">
        <f t="shared" si="165"/>
        <v>0</v>
      </c>
      <c r="AU60" s="127">
        <f t="shared" si="165"/>
        <v>0</v>
      </c>
      <c r="AV60" s="127">
        <f t="shared" si="165"/>
        <v>0</v>
      </c>
      <c r="AW60" s="127">
        <f t="shared" si="165"/>
        <v>0</v>
      </c>
      <c r="AX60" s="127">
        <f t="shared" si="165"/>
        <v>0</v>
      </c>
      <c r="AY60" s="127">
        <f t="shared" si="165"/>
        <v>0</v>
      </c>
      <c r="AZ60" s="127">
        <f t="shared" si="165"/>
        <v>0</v>
      </c>
      <c r="BA60" s="127">
        <f t="shared" si="165"/>
        <v>8414</v>
      </c>
      <c r="BB60" s="127">
        <f t="shared" si="165"/>
        <v>0</v>
      </c>
      <c r="BC60" s="127">
        <f t="shared" si="165"/>
        <v>0</v>
      </c>
      <c r="BD60" s="127">
        <f t="shared" si="165"/>
        <v>13376</v>
      </c>
      <c r="BE60" s="127">
        <f t="shared" si="165"/>
        <v>0</v>
      </c>
      <c r="BF60" s="127">
        <f t="shared" si="165"/>
        <v>2873</v>
      </c>
      <c r="BG60" s="127">
        <f t="shared" si="165"/>
        <v>0</v>
      </c>
      <c r="BH60" s="127">
        <f t="shared" si="165"/>
        <v>2624</v>
      </c>
      <c r="BI60" s="127">
        <f t="shared" si="165"/>
        <v>180</v>
      </c>
      <c r="BJ60" s="127">
        <f t="shared" si="165"/>
        <v>0</v>
      </c>
      <c r="BK60" s="127">
        <f t="shared" si="165"/>
        <v>1811</v>
      </c>
      <c r="BL60" s="128">
        <f t="shared" si="165"/>
        <v>1853817</v>
      </c>
      <c r="BM60" s="127">
        <f t="shared" si="165"/>
        <v>6751</v>
      </c>
      <c r="BN60" s="127">
        <f t="shared" si="165"/>
        <v>29063</v>
      </c>
      <c r="BO60" s="127">
        <f t="shared" ref="BO60:DZ60" si="166">BO153</f>
        <v>0</v>
      </c>
      <c r="BP60" s="127">
        <f t="shared" si="166"/>
        <v>0</v>
      </c>
      <c r="BQ60" s="127">
        <f t="shared" si="166"/>
        <v>0</v>
      </c>
      <c r="BR60" s="127">
        <f t="shared" si="166"/>
        <v>0</v>
      </c>
      <c r="BS60" s="127">
        <f t="shared" si="166"/>
        <v>137047</v>
      </c>
      <c r="BT60" s="127">
        <f t="shared" si="166"/>
        <v>0</v>
      </c>
      <c r="BU60" s="127">
        <f t="shared" si="166"/>
        <v>0</v>
      </c>
      <c r="BV60" s="127">
        <f t="shared" si="166"/>
        <v>3396</v>
      </c>
      <c r="BW60" s="127">
        <f t="shared" si="166"/>
        <v>0</v>
      </c>
      <c r="BX60" s="127">
        <f t="shared" si="166"/>
        <v>0</v>
      </c>
      <c r="BY60" s="127">
        <f t="shared" si="166"/>
        <v>0</v>
      </c>
      <c r="BZ60" s="127">
        <f t="shared" si="166"/>
        <v>0</v>
      </c>
      <c r="CA60" s="127">
        <f t="shared" si="166"/>
        <v>0</v>
      </c>
      <c r="CB60" s="127">
        <f t="shared" si="166"/>
        <v>0</v>
      </c>
      <c r="CC60" s="127">
        <f t="shared" si="166"/>
        <v>0</v>
      </c>
      <c r="CD60" s="127">
        <f t="shared" si="166"/>
        <v>0</v>
      </c>
      <c r="CE60" s="127">
        <f t="shared" si="166"/>
        <v>202696</v>
      </c>
      <c r="CF60" s="127">
        <f t="shared" si="166"/>
        <v>0</v>
      </c>
      <c r="CG60" s="127">
        <f t="shared" si="166"/>
        <v>0</v>
      </c>
      <c r="CH60" s="127">
        <f t="shared" si="166"/>
        <v>0</v>
      </c>
      <c r="CI60" s="127">
        <f t="shared" si="166"/>
        <v>0</v>
      </c>
      <c r="CJ60" s="127">
        <f t="shared" si="166"/>
        <v>0</v>
      </c>
      <c r="CK60" s="127">
        <f t="shared" si="166"/>
        <v>0</v>
      </c>
      <c r="CL60" s="127">
        <f t="shared" si="166"/>
        <v>0</v>
      </c>
      <c r="CM60" s="128">
        <f t="shared" si="166"/>
        <v>2232769</v>
      </c>
      <c r="CN60" s="127">
        <f t="shared" si="166"/>
        <v>0</v>
      </c>
      <c r="CO60" s="127">
        <f t="shared" si="166"/>
        <v>0</v>
      </c>
      <c r="CP60" s="127">
        <f t="shared" si="166"/>
        <v>0</v>
      </c>
      <c r="CQ60" s="127">
        <f t="shared" si="166"/>
        <v>599001</v>
      </c>
      <c r="CR60" s="127">
        <f t="shared" si="166"/>
        <v>0</v>
      </c>
      <c r="CS60" s="128">
        <f t="shared" si="166"/>
        <v>2831771</v>
      </c>
      <c r="CT60" s="127">
        <f t="shared" si="166"/>
        <v>132201</v>
      </c>
      <c r="CU60" s="127">
        <f t="shared" si="166"/>
        <v>221634</v>
      </c>
      <c r="CV60" s="127">
        <f t="shared" si="166"/>
        <v>0</v>
      </c>
      <c r="CW60" s="127">
        <f t="shared" si="166"/>
        <v>0</v>
      </c>
      <c r="CX60" s="127">
        <f t="shared" si="166"/>
        <v>34250</v>
      </c>
      <c r="CY60" s="127">
        <f t="shared" si="166"/>
        <v>0</v>
      </c>
      <c r="CZ60" s="127">
        <f t="shared" si="166"/>
        <v>0</v>
      </c>
      <c r="DA60" s="127">
        <f t="shared" si="166"/>
        <v>0</v>
      </c>
      <c r="DB60" s="127">
        <f t="shared" si="166"/>
        <v>0</v>
      </c>
      <c r="DC60" s="127">
        <f t="shared" si="166"/>
        <v>0</v>
      </c>
      <c r="DD60" s="127">
        <f t="shared" si="166"/>
        <v>0</v>
      </c>
      <c r="DE60" s="127">
        <f t="shared" si="166"/>
        <v>0</v>
      </c>
      <c r="DF60" s="127">
        <f t="shared" si="166"/>
        <v>0</v>
      </c>
      <c r="DG60" s="127">
        <f t="shared" si="166"/>
        <v>2596</v>
      </c>
      <c r="DH60" s="127">
        <f t="shared" si="166"/>
        <v>0</v>
      </c>
      <c r="DI60" s="127">
        <f t="shared" si="166"/>
        <v>0</v>
      </c>
      <c r="DJ60" s="127">
        <f t="shared" si="166"/>
        <v>0</v>
      </c>
      <c r="DK60" s="127">
        <f t="shared" si="166"/>
        <v>0</v>
      </c>
      <c r="DL60" s="127">
        <f t="shared" si="166"/>
        <v>0</v>
      </c>
      <c r="DM60" s="127">
        <f t="shared" si="166"/>
        <v>0</v>
      </c>
      <c r="DN60" s="127">
        <f t="shared" si="166"/>
        <v>4932</v>
      </c>
      <c r="DO60" s="127">
        <f t="shared" si="166"/>
        <v>1338</v>
      </c>
      <c r="DP60" s="127">
        <f t="shared" si="166"/>
        <v>0</v>
      </c>
      <c r="DQ60" s="127">
        <f t="shared" si="166"/>
        <v>0</v>
      </c>
      <c r="DR60" s="127">
        <f t="shared" si="166"/>
        <v>0</v>
      </c>
      <c r="DS60" s="127">
        <f t="shared" si="166"/>
        <v>0</v>
      </c>
      <c r="DT60" s="127">
        <f t="shared" si="166"/>
        <v>0</v>
      </c>
      <c r="DU60" s="127">
        <f t="shared" si="166"/>
        <v>557297</v>
      </c>
      <c r="DV60" s="127">
        <f t="shared" si="166"/>
        <v>0</v>
      </c>
      <c r="DW60" s="127">
        <f t="shared" si="166"/>
        <v>0</v>
      </c>
      <c r="DX60" s="127">
        <f t="shared" si="166"/>
        <v>0</v>
      </c>
      <c r="DY60" s="127">
        <f t="shared" si="166"/>
        <v>0</v>
      </c>
      <c r="DZ60" s="127">
        <f t="shared" si="166"/>
        <v>0</v>
      </c>
      <c r="EA60" s="127">
        <f t="shared" ref="EA60:GC60" si="167">EA153</f>
        <v>105401</v>
      </c>
      <c r="EB60" s="127">
        <f t="shared" si="167"/>
        <v>28433</v>
      </c>
      <c r="EC60" s="127">
        <f t="shared" si="167"/>
        <v>0</v>
      </c>
      <c r="ED60" s="127">
        <f t="shared" si="167"/>
        <v>0</v>
      </c>
      <c r="EE60" s="127">
        <f t="shared" si="167"/>
        <v>0</v>
      </c>
      <c r="EF60" s="127">
        <f t="shared" si="167"/>
        <v>0</v>
      </c>
      <c r="EG60" s="127">
        <f t="shared" si="167"/>
        <v>0</v>
      </c>
      <c r="EH60" s="127">
        <f t="shared" si="167"/>
        <v>206182</v>
      </c>
      <c r="EI60" s="127">
        <f t="shared" si="167"/>
        <v>0</v>
      </c>
      <c r="EJ60" s="127">
        <f t="shared" si="167"/>
        <v>0</v>
      </c>
      <c r="EK60" s="127">
        <f t="shared" si="167"/>
        <v>0</v>
      </c>
      <c r="EL60" s="127">
        <f t="shared" si="167"/>
        <v>0</v>
      </c>
      <c r="EM60" s="127">
        <f t="shared" si="167"/>
        <v>0</v>
      </c>
      <c r="EN60" s="127">
        <f t="shared" si="167"/>
        <v>0</v>
      </c>
      <c r="EO60" s="127">
        <f t="shared" si="167"/>
        <v>0</v>
      </c>
      <c r="EP60" s="127">
        <f t="shared" si="167"/>
        <v>0</v>
      </c>
      <c r="EQ60" s="127">
        <f t="shared" si="167"/>
        <v>260</v>
      </c>
      <c r="ER60" s="127">
        <f t="shared" si="167"/>
        <v>5057</v>
      </c>
      <c r="ES60" s="127">
        <f t="shared" si="167"/>
        <v>0</v>
      </c>
      <c r="ET60" s="127">
        <f t="shared" si="167"/>
        <v>36158</v>
      </c>
      <c r="EU60" s="127">
        <f t="shared" si="167"/>
        <v>16000</v>
      </c>
      <c r="EV60" s="127">
        <f t="shared" si="167"/>
        <v>6907</v>
      </c>
      <c r="EW60" s="127">
        <f t="shared" si="167"/>
        <v>0</v>
      </c>
      <c r="EX60" s="127">
        <f t="shared" si="167"/>
        <v>423</v>
      </c>
      <c r="EY60" s="127">
        <f t="shared" si="167"/>
        <v>15441</v>
      </c>
      <c r="EZ60" s="127">
        <f t="shared" si="167"/>
        <v>638</v>
      </c>
      <c r="FA60" s="127">
        <f t="shared" si="167"/>
        <v>0</v>
      </c>
      <c r="FB60" s="127">
        <f t="shared" si="167"/>
        <v>0</v>
      </c>
      <c r="FC60" s="127">
        <f t="shared" si="167"/>
        <v>65020</v>
      </c>
      <c r="FD60" s="127">
        <f t="shared" si="167"/>
        <v>0</v>
      </c>
      <c r="FE60" s="127">
        <f t="shared" si="167"/>
        <v>0</v>
      </c>
      <c r="FF60" s="127">
        <f t="shared" si="167"/>
        <v>0</v>
      </c>
      <c r="FG60" s="127">
        <f t="shared" si="167"/>
        <v>25019</v>
      </c>
      <c r="FH60" s="127">
        <f t="shared" si="167"/>
        <v>0</v>
      </c>
      <c r="FI60" s="127">
        <f t="shared" si="167"/>
        <v>242506</v>
      </c>
      <c r="FJ60" s="127">
        <f t="shared" si="167"/>
        <v>0</v>
      </c>
      <c r="FK60" s="127">
        <f t="shared" si="167"/>
        <v>0</v>
      </c>
      <c r="FL60" s="127">
        <f t="shared" si="167"/>
        <v>0</v>
      </c>
      <c r="FM60" s="127">
        <f t="shared" si="167"/>
        <v>84297</v>
      </c>
      <c r="FN60" s="127">
        <f t="shared" si="167"/>
        <v>0</v>
      </c>
      <c r="FO60" s="127">
        <f t="shared" si="167"/>
        <v>0</v>
      </c>
      <c r="FP60" s="127">
        <f t="shared" si="167"/>
        <v>0</v>
      </c>
      <c r="FQ60" s="127">
        <f t="shared" si="167"/>
        <v>61008</v>
      </c>
      <c r="FR60" s="127">
        <f t="shared" si="167"/>
        <v>145301</v>
      </c>
      <c r="FS60" s="127">
        <f t="shared" si="167"/>
        <v>601</v>
      </c>
      <c r="FT60" s="127">
        <f t="shared" si="167"/>
        <v>0</v>
      </c>
      <c r="FU60" s="127">
        <f t="shared" si="167"/>
        <v>0</v>
      </c>
      <c r="FV60" s="127">
        <f t="shared" si="167"/>
        <v>0</v>
      </c>
      <c r="FW60" s="127">
        <f t="shared" si="167"/>
        <v>0</v>
      </c>
      <c r="FX60" s="127">
        <f t="shared" si="167"/>
        <v>4500</v>
      </c>
      <c r="FY60" s="127">
        <f t="shared" si="167"/>
        <v>43750</v>
      </c>
      <c r="FZ60" s="127">
        <f t="shared" si="167"/>
        <v>9497</v>
      </c>
      <c r="GA60" s="128">
        <f t="shared" si="167"/>
        <v>2056646</v>
      </c>
      <c r="GB60" s="127">
        <f t="shared" si="167"/>
        <v>599001</v>
      </c>
      <c r="GC60" s="211">
        <f t="shared" si="167"/>
        <v>2655648</v>
      </c>
    </row>
    <row r="61" spans="2:185" outlineLevel="1">
      <c r="B61" s="73" t="s">
        <v>65</v>
      </c>
      <c r="C61" s="124" t="str">
        <f t="shared" ref="C61:BN61" si="168">C154</f>
        <v>410336000000</v>
      </c>
      <c r="D61" s="124" t="str">
        <f t="shared" si="168"/>
        <v>Town of Halfmoon</v>
      </c>
      <c r="E61" s="124" t="str">
        <f t="shared" si="168"/>
        <v>Saratoga</v>
      </c>
      <c r="F61" s="124" t="str">
        <f t="shared" si="168"/>
        <v>12/31</v>
      </c>
      <c r="G61" s="125">
        <f t="shared" si="168"/>
        <v>21535</v>
      </c>
      <c r="H61" s="126">
        <f t="shared" si="168"/>
        <v>0</v>
      </c>
      <c r="I61" s="126">
        <f t="shared" si="168"/>
        <v>32.6</v>
      </c>
      <c r="J61" s="127">
        <f t="shared" si="168"/>
        <v>1953841698</v>
      </c>
      <c r="K61" s="127">
        <f t="shared" si="168"/>
        <v>44886577</v>
      </c>
      <c r="L61" s="127">
        <f t="shared" si="168"/>
        <v>2795691</v>
      </c>
      <c r="M61" s="127">
        <f t="shared" si="168"/>
        <v>0</v>
      </c>
      <c r="N61" s="127">
        <f t="shared" si="168"/>
        <v>0</v>
      </c>
      <c r="O61" s="127">
        <f t="shared" si="168"/>
        <v>0</v>
      </c>
      <c r="P61" s="127">
        <f t="shared" si="168"/>
        <v>0</v>
      </c>
      <c r="Q61" s="127">
        <f t="shared" si="168"/>
        <v>20003</v>
      </c>
      <c r="R61" s="127">
        <f t="shared" si="168"/>
        <v>0</v>
      </c>
      <c r="S61" s="127">
        <f t="shared" si="168"/>
        <v>0</v>
      </c>
      <c r="T61" s="127">
        <f t="shared" si="168"/>
        <v>0</v>
      </c>
      <c r="U61" s="127">
        <f t="shared" si="168"/>
        <v>4871503</v>
      </c>
      <c r="V61" s="127">
        <f t="shared" si="168"/>
        <v>0</v>
      </c>
      <c r="W61" s="127">
        <f t="shared" si="168"/>
        <v>0</v>
      </c>
      <c r="X61" s="127">
        <f t="shared" si="168"/>
        <v>207610</v>
      </c>
      <c r="Y61" s="127">
        <f t="shared" si="168"/>
        <v>0</v>
      </c>
      <c r="Z61" s="127">
        <f t="shared" si="168"/>
        <v>0</v>
      </c>
      <c r="AA61" s="127">
        <f t="shared" si="168"/>
        <v>0</v>
      </c>
      <c r="AB61" s="127">
        <f t="shared" si="168"/>
        <v>13489</v>
      </c>
      <c r="AC61" s="127">
        <f t="shared" si="168"/>
        <v>0</v>
      </c>
      <c r="AD61" s="127">
        <f t="shared" si="168"/>
        <v>0</v>
      </c>
      <c r="AE61" s="127">
        <f t="shared" si="168"/>
        <v>394314</v>
      </c>
      <c r="AF61" s="127">
        <f t="shared" si="168"/>
        <v>0</v>
      </c>
      <c r="AG61" s="127">
        <f t="shared" si="168"/>
        <v>91</v>
      </c>
      <c r="AH61" s="127">
        <f t="shared" si="168"/>
        <v>0</v>
      </c>
      <c r="AI61" s="127">
        <f t="shared" si="168"/>
        <v>0</v>
      </c>
      <c r="AJ61" s="127">
        <f t="shared" si="168"/>
        <v>418095</v>
      </c>
      <c r="AK61" s="127">
        <f t="shared" si="168"/>
        <v>650069</v>
      </c>
      <c r="AL61" s="127">
        <f t="shared" si="168"/>
        <v>2443464</v>
      </c>
      <c r="AM61" s="127">
        <f t="shared" si="168"/>
        <v>44518</v>
      </c>
      <c r="AN61" s="127">
        <f t="shared" si="168"/>
        <v>0</v>
      </c>
      <c r="AO61" s="127">
        <f t="shared" si="168"/>
        <v>0</v>
      </c>
      <c r="AP61" s="127">
        <f t="shared" si="168"/>
        <v>0</v>
      </c>
      <c r="AQ61" s="127">
        <f t="shared" si="168"/>
        <v>0</v>
      </c>
      <c r="AR61" s="127">
        <f t="shared" si="168"/>
        <v>0</v>
      </c>
      <c r="AS61" s="127">
        <f t="shared" si="168"/>
        <v>0</v>
      </c>
      <c r="AT61" s="127">
        <f t="shared" si="168"/>
        <v>0</v>
      </c>
      <c r="AU61" s="127">
        <f t="shared" si="168"/>
        <v>0</v>
      </c>
      <c r="AV61" s="127">
        <f t="shared" si="168"/>
        <v>0</v>
      </c>
      <c r="AW61" s="127">
        <f t="shared" si="168"/>
        <v>0</v>
      </c>
      <c r="AX61" s="127">
        <f t="shared" si="168"/>
        <v>105000</v>
      </c>
      <c r="AY61" s="127">
        <f t="shared" si="168"/>
        <v>0</v>
      </c>
      <c r="AZ61" s="127">
        <f t="shared" si="168"/>
        <v>0</v>
      </c>
      <c r="BA61" s="127">
        <f t="shared" si="168"/>
        <v>94577</v>
      </c>
      <c r="BB61" s="127">
        <f t="shared" si="168"/>
        <v>3148</v>
      </c>
      <c r="BC61" s="127">
        <f t="shared" si="168"/>
        <v>1600</v>
      </c>
      <c r="BD61" s="127">
        <f t="shared" si="168"/>
        <v>395117</v>
      </c>
      <c r="BE61" s="127">
        <f t="shared" si="168"/>
        <v>0</v>
      </c>
      <c r="BF61" s="127">
        <f t="shared" si="168"/>
        <v>19541</v>
      </c>
      <c r="BG61" s="127">
        <f t="shared" si="168"/>
        <v>0</v>
      </c>
      <c r="BH61" s="127">
        <f t="shared" si="168"/>
        <v>0</v>
      </c>
      <c r="BI61" s="127">
        <f t="shared" si="168"/>
        <v>12880</v>
      </c>
      <c r="BJ61" s="127">
        <f t="shared" si="168"/>
        <v>0</v>
      </c>
      <c r="BK61" s="127">
        <f t="shared" si="168"/>
        <v>120376</v>
      </c>
      <c r="BL61" s="128">
        <f t="shared" si="168"/>
        <v>12611086</v>
      </c>
      <c r="BM61" s="127">
        <f t="shared" si="168"/>
        <v>66979</v>
      </c>
      <c r="BN61" s="127">
        <f t="shared" si="168"/>
        <v>908386</v>
      </c>
      <c r="BO61" s="127">
        <f t="shared" ref="BO61:DZ61" si="169">BO154</f>
        <v>0</v>
      </c>
      <c r="BP61" s="127">
        <f t="shared" si="169"/>
        <v>0</v>
      </c>
      <c r="BQ61" s="127">
        <f t="shared" si="169"/>
        <v>0</v>
      </c>
      <c r="BR61" s="127">
        <f t="shared" si="169"/>
        <v>0</v>
      </c>
      <c r="BS61" s="127">
        <f t="shared" si="169"/>
        <v>123237</v>
      </c>
      <c r="BT61" s="127">
        <f t="shared" si="169"/>
        <v>0</v>
      </c>
      <c r="BU61" s="127">
        <f t="shared" si="169"/>
        <v>0</v>
      </c>
      <c r="BV61" s="127">
        <f t="shared" si="169"/>
        <v>23969</v>
      </c>
      <c r="BW61" s="127">
        <f t="shared" si="169"/>
        <v>0</v>
      </c>
      <c r="BX61" s="127">
        <f t="shared" si="169"/>
        <v>0</v>
      </c>
      <c r="BY61" s="127">
        <f t="shared" si="169"/>
        <v>0</v>
      </c>
      <c r="BZ61" s="127">
        <f t="shared" si="169"/>
        <v>1256</v>
      </c>
      <c r="CA61" s="127">
        <f t="shared" si="169"/>
        <v>0</v>
      </c>
      <c r="CB61" s="127">
        <f t="shared" si="169"/>
        <v>0</v>
      </c>
      <c r="CC61" s="127">
        <f t="shared" si="169"/>
        <v>0</v>
      </c>
      <c r="CD61" s="127">
        <f t="shared" si="169"/>
        <v>0</v>
      </c>
      <c r="CE61" s="127">
        <f t="shared" si="169"/>
        <v>0</v>
      </c>
      <c r="CF61" s="127">
        <f t="shared" si="169"/>
        <v>0</v>
      </c>
      <c r="CG61" s="127">
        <f t="shared" si="169"/>
        <v>77099</v>
      </c>
      <c r="CH61" s="127">
        <f t="shared" si="169"/>
        <v>0</v>
      </c>
      <c r="CI61" s="127">
        <f t="shared" si="169"/>
        <v>0</v>
      </c>
      <c r="CJ61" s="127">
        <f t="shared" si="169"/>
        <v>0</v>
      </c>
      <c r="CK61" s="127">
        <f t="shared" si="169"/>
        <v>0</v>
      </c>
      <c r="CL61" s="127">
        <f t="shared" si="169"/>
        <v>0</v>
      </c>
      <c r="CM61" s="128">
        <f t="shared" si="169"/>
        <v>13812012</v>
      </c>
      <c r="CN61" s="127">
        <f t="shared" si="169"/>
        <v>0</v>
      </c>
      <c r="CO61" s="127">
        <f t="shared" si="169"/>
        <v>0</v>
      </c>
      <c r="CP61" s="127">
        <f t="shared" si="169"/>
        <v>0</v>
      </c>
      <c r="CQ61" s="127">
        <f t="shared" si="169"/>
        <v>202550</v>
      </c>
      <c r="CR61" s="127">
        <f t="shared" si="169"/>
        <v>0</v>
      </c>
      <c r="CS61" s="128">
        <f t="shared" si="169"/>
        <v>14014562</v>
      </c>
      <c r="CT61" s="127">
        <f t="shared" si="169"/>
        <v>936452</v>
      </c>
      <c r="CU61" s="127">
        <f t="shared" si="169"/>
        <v>1259125</v>
      </c>
      <c r="CV61" s="127">
        <f t="shared" si="169"/>
        <v>0</v>
      </c>
      <c r="CW61" s="127">
        <f t="shared" si="169"/>
        <v>0</v>
      </c>
      <c r="CX61" s="127">
        <f t="shared" si="169"/>
        <v>164407</v>
      </c>
      <c r="CY61" s="127">
        <f t="shared" si="169"/>
        <v>0</v>
      </c>
      <c r="CZ61" s="127">
        <f t="shared" si="169"/>
        <v>0</v>
      </c>
      <c r="DA61" s="127">
        <f t="shared" si="169"/>
        <v>0</v>
      </c>
      <c r="DB61" s="127">
        <f t="shared" si="169"/>
        <v>0</v>
      </c>
      <c r="DC61" s="127">
        <f t="shared" si="169"/>
        <v>0</v>
      </c>
      <c r="DD61" s="127">
        <f t="shared" si="169"/>
        <v>0</v>
      </c>
      <c r="DE61" s="127">
        <f t="shared" si="169"/>
        <v>0</v>
      </c>
      <c r="DF61" s="127">
        <f t="shared" si="169"/>
        <v>0</v>
      </c>
      <c r="DG61" s="127">
        <f t="shared" si="169"/>
        <v>0</v>
      </c>
      <c r="DH61" s="127">
        <f t="shared" si="169"/>
        <v>224416</v>
      </c>
      <c r="DI61" s="127">
        <f t="shared" si="169"/>
        <v>0</v>
      </c>
      <c r="DJ61" s="127">
        <f t="shared" si="169"/>
        <v>1046993</v>
      </c>
      <c r="DK61" s="127">
        <f t="shared" si="169"/>
        <v>0</v>
      </c>
      <c r="DL61" s="127">
        <f t="shared" si="169"/>
        <v>0</v>
      </c>
      <c r="DM61" s="127">
        <f t="shared" si="169"/>
        <v>0</v>
      </c>
      <c r="DN61" s="127">
        <f t="shared" si="169"/>
        <v>260395</v>
      </c>
      <c r="DO61" s="127">
        <f t="shared" si="169"/>
        <v>2500</v>
      </c>
      <c r="DP61" s="127">
        <f t="shared" si="169"/>
        <v>0</v>
      </c>
      <c r="DQ61" s="127">
        <f t="shared" si="169"/>
        <v>0</v>
      </c>
      <c r="DR61" s="127">
        <f t="shared" si="169"/>
        <v>0</v>
      </c>
      <c r="DS61" s="127">
        <f t="shared" si="169"/>
        <v>81885</v>
      </c>
      <c r="DT61" s="127">
        <f t="shared" si="169"/>
        <v>0</v>
      </c>
      <c r="DU61" s="127">
        <f t="shared" si="169"/>
        <v>1866566</v>
      </c>
      <c r="DV61" s="127">
        <f t="shared" si="169"/>
        <v>0</v>
      </c>
      <c r="DW61" s="127">
        <f t="shared" si="169"/>
        <v>0</v>
      </c>
      <c r="DX61" s="127">
        <f t="shared" si="169"/>
        <v>0</v>
      </c>
      <c r="DY61" s="127">
        <f t="shared" si="169"/>
        <v>0</v>
      </c>
      <c r="DZ61" s="127">
        <f t="shared" si="169"/>
        <v>0</v>
      </c>
      <c r="EA61" s="127">
        <f t="shared" ref="EA61:GC61" si="170">EA154</f>
        <v>303871</v>
      </c>
      <c r="EB61" s="127">
        <f t="shared" si="170"/>
        <v>26006</v>
      </c>
      <c r="EC61" s="127">
        <f t="shared" si="170"/>
        <v>0</v>
      </c>
      <c r="ED61" s="127">
        <f t="shared" si="170"/>
        <v>0</v>
      </c>
      <c r="EE61" s="127">
        <f t="shared" si="170"/>
        <v>0</v>
      </c>
      <c r="EF61" s="127">
        <f t="shared" si="170"/>
        <v>0</v>
      </c>
      <c r="EG61" s="127">
        <f t="shared" si="170"/>
        <v>0</v>
      </c>
      <c r="EH61" s="127">
        <f t="shared" si="170"/>
        <v>0</v>
      </c>
      <c r="EI61" s="127">
        <f t="shared" si="170"/>
        <v>0</v>
      </c>
      <c r="EJ61" s="127">
        <f t="shared" si="170"/>
        <v>0</v>
      </c>
      <c r="EK61" s="127">
        <f t="shared" si="170"/>
        <v>0</v>
      </c>
      <c r="EL61" s="127">
        <f t="shared" si="170"/>
        <v>0</v>
      </c>
      <c r="EM61" s="127">
        <f t="shared" si="170"/>
        <v>0</v>
      </c>
      <c r="EN61" s="127">
        <f t="shared" si="170"/>
        <v>0</v>
      </c>
      <c r="EO61" s="127">
        <f t="shared" si="170"/>
        <v>0</v>
      </c>
      <c r="EP61" s="127">
        <f t="shared" si="170"/>
        <v>0</v>
      </c>
      <c r="EQ61" s="127">
        <f t="shared" si="170"/>
        <v>0</v>
      </c>
      <c r="ER61" s="127">
        <f t="shared" si="170"/>
        <v>916599</v>
      </c>
      <c r="ES61" s="127">
        <f t="shared" si="170"/>
        <v>0</v>
      </c>
      <c r="ET61" s="127">
        <f t="shared" si="170"/>
        <v>8155</v>
      </c>
      <c r="EU61" s="127">
        <f t="shared" si="170"/>
        <v>0</v>
      </c>
      <c r="EV61" s="127">
        <f t="shared" si="170"/>
        <v>10500</v>
      </c>
      <c r="EW61" s="127">
        <f t="shared" si="170"/>
        <v>54872</v>
      </c>
      <c r="EX61" s="127">
        <f t="shared" si="170"/>
        <v>475</v>
      </c>
      <c r="EY61" s="127">
        <f t="shared" si="170"/>
        <v>86993</v>
      </c>
      <c r="EZ61" s="127">
        <f t="shared" si="170"/>
        <v>0</v>
      </c>
      <c r="FA61" s="127">
        <f t="shared" si="170"/>
        <v>0</v>
      </c>
      <c r="FB61" s="127">
        <f t="shared" si="170"/>
        <v>0</v>
      </c>
      <c r="FC61" s="127">
        <f t="shared" si="170"/>
        <v>3367464</v>
      </c>
      <c r="FD61" s="127">
        <f t="shared" si="170"/>
        <v>0</v>
      </c>
      <c r="FE61" s="127">
        <f t="shared" si="170"/>
        <v>0</v>
      </c>
      <c r="FF61" s="127">
        <f t="shared" si="170"/>
        <v>0</v>
      </c>
      <c r="FG61" s="127">
        <f t="shared" si="170"/>
        <v>2900</v>
      </c>
      <c r="FH61" s="127">
        <f t="shared" si="170"/>
        <v>0</v>
      </c>
      <c r="FI61" s="127">
        <f t="shared" si="170"/>
        <v>97856</v>
      </c>
      <c r="FJ61" s="127">
        <f t="shared" si="170"/>
        <v>7600</v>
      </c>
      <c r="FK61" s="127">
        <f t="shared" si="170"/>
        <v>3785</v>
      </c>
      <c r="FL61" s="127">
        <f t="shared" si="170"/>
        <v>0</v>
      </c>
      <c r="FM61" s="127">
        <f t="shared" si="170"/>
        <v>391061</v>
      </c>
      <c r="FN61" s="127">
        <f t="shared" si="170"/>
        <v>0</v>
      </c>
      <c r="FO61" s="127">
        <f t="shared" si="170"/>
        <v>0</v>
      </c>
      <c r="FP61" s="127">
        <f t="shared" si="170"/>
        <v>0</v>
      </c>
      <c r="FQ61" s="127">
        <f t="shared" si="170"/>
        <v>269494</v>
      </c>
      <c r="FR61" s="127">
        <f t="shared" si="170"/>
        <v>580254</v>
      </c>
      <c r="FS61" s="127">
        <f t="shared" si="170"/>
        <v>3573</v>
      </c>
      <c r="FT61" s="127">
        <f t="shared" si="170"/>
        <v>0</v>
      </c>
      <c r="FU61" s="127">
        <f t="shared" si="170"/>
        <v>0</v>
      </c>
      <c r="FV61" s="127">
        <f t="shared" si="170"/>
        <v>25145</v>
      </c>
      <c r="FW61" s="127">
        <f t="shared" si="170"/>
        <v>0</v>
      </c>
      <c r="FX61" s="127">
        <f t="shared" si="170"/>
        <v>16000</v>
      </c>
      <c r="FY61" s="127">
        <f t="shared" si="170"/>
        <v>2451465</v>
      </c>
      <c r="FZ61" s="127">
        <f t="shared" si="170"/>
        <v>1811220</v>
      </c>
      <c r="GA61" s="128">
        <f t="shared" si="170"/>
        <v>16278028</v>
      </c>
      <c r="GB61" s="127">
        <f t="shared" si="170"/>
        <v>202550</v>
      </c>
      <c r="GC61" s="211">
        <f t="shared" si="170"/>
        <v>16480578</v>
      </c>
    </row>
    <row r="62" spans="2:185" outlineLevel="1">
      <c r="B62" s="73" t="s">
        <v>66</v>
      </c>
      <c r="C62" s="124" t="str">
        <f t="shared" ref="C62:BN62" si="171">C155</f>
        <v>410350100000</v>
      </c>
      <c r="D62" s="124" t="str">
        <f t="shared" si="171"/>
        <v>Town of Malta</v>
      </c>
      <c r="E62" s="124" t="str">
        <f t="shared" si="171"/>
        <v>Saratoga</v>
      </c>
      <c r="F62" s="124" t="str">
        <f t="shared" si="171"/>
        <v>12/31</v>
      </c>
      <c r="G62" s="125">
        <f t="shared" si="171"/>
        <v>14765</v>
      </c>
      <c r="H62" s="126">
        <f t="shared" si="171"/>
        <v>0</v>
      </c>
      <c r="I62" s="126">
        <f t="shared" si="171"/>
        <v>27.9</v>
      </c>
      <c r="J62" s="127">
        <f t="shared" si="171"/>
        <v>1496744943</v>
      </c>
      <c r="K62" s="127">
        <f t="shared" si="171"/>
        <v>3220000</v>
      </c>
      <c r="L62" s="127">
        <f t="shared" si="171"/>
        <v>1286626</v>
      </c>
      <c r="M62" s="127">
        <f t="shared" si="171"/>
        <v>0</v>
      </c>
      <c r="N62" s="127">
        <f t="shared" si="171"/>
        <v>1182</v>
      </c>
      <c r="O62" s="127">
        <f t="shared" si="171"/>
        <v>0</v>
      </c>
      <c r="P62" s="127">
        <f t="shared" si="171"/>
        <v>646</v>
      </c>
      <c r="Q62" s="127">
        <f t="shared" si="171"/>
        <v>9321</v>
      </c>
      <c r="R62" s="127">
        <f t="shared" si="171"/>
        <v>0</v>
      </c>
      <c r="S62" s="127">
        <f t="shared" si="171"/>
        <v>0</v>
      </c>
      <c r="T62" s="127">
        <f t="shared" si="171"/>
        <v>0</v>
      </c>
      <c r="U62" s="127">
        <f t="shared" si="171"/>
        <v>3611321</v>
      </c>
      <c r="V62" s="127">
        <f t="shared" si="171"/>
        <v>0</v>
      </c>
      <c r="W62" s="127">
        <f t="shared" si="171"/>
        <v>0</v>
      </c>
      <c r="X62" s="127">
        <f t="shared" si="171"/>
        <v>152312</v>
      </c>
      <c r="Y62" s="127">
        <f t="shared" si="171"/>
        <v>0</v>
      </c>
      <c r="Z62" s="127">
        <f t="shared" si="171"/>
        <v>0</v>
      </c>
      <c r="AA62" s="127">
        <f t="shared" si="171"/>
        <v>0</v>
      </c>
      <c r="AB62" s="127">
        <f t="shared" si="171"/>
        <v>4288</v>
      </c>
      <c r="AC62" s="127">
        <f t="shared" si="171"/>
        <v>0</v>
      </c>
      <c r="AD62" s="127">
        <f t="shared" si="171"/>
        <v>3240</v>
      </c>
      <c r="AE62" s="127">
        <f t="shared" si="171"/>
        <v>3120</v>
      </c>
      <c r="AF62" s="127">
        <f t="shared" si="171"/>
        <v>0</v>
      </c>
      <c r="AG62" s="127">
        <f t="shared" si="171"/>
        <v>0</v>
      </c>
      <c r="AH62" s="127">
        <f t="shared" si="171"/>
        <v>0</v>
      </c>
      <c r="AI62" s="127">
        <f t="shared" si="171"/>
        <v>0</v>
      </c>
      <c r="AJ62" s="127">
        <f t="shared" si="171"/>
        <v>1605420</v>
      </c>
      <c r="AK62" s="127">
        <f t="shared" si="171"/>
        <v>2687245</v>
      </c>
      <c r="AL62" s="127">
        <f t="shared" si="171"/>
        <v>0</v>
      </c>
      <c r="AM62" s="127">
        <f t="shared" si="171"/>
        <v>127147</v>
      </c>
      <c r="AN62" s="127">
        <f t="shared" si="171"/>
        <v>0</v>
      </c>
      <c r="AO62" s="127">
        <f t="shared" si="171"/>
        <v>0</v>
      </c>
      <c r="AP62" s="127">
        <f t="shared" si="171"/>
        <v>0</v>
      </c>
      <c r="AQ62" s="127">
        <f t="shared" si="171"/>
        <v>130</v>
      </c>
      <c r="AR62" s="127">
        <f t="shared" si="171"/>
        <v>0</v>
      </c>
      <c r="AS62" s="127">
        <f t="shared" si="171"/>
        <v>36577</v>
      </c>
      <c r="AT62" s="127">
        <f t="shared" si="171"/>
        <v>0</v>
      </c>
      <c r="AU62" s="127">
        <f t="shared" si="171"/>
        <v>2625</v>
      </c>
      <c r="AV62" s="127">
        <f t="shared" si="171"/>
        <v>0</v>
      </c>
      <c r="AW62" s="127">
        <f t="shared" si="171"/>
        <v>0</v>
      </c>
      <c r="AX62" s="127">
        <f t="shared" si="171"/>
        <v>0</v>
      </c>
      <c r="AY62" s="127">
        <f t="shared" si="171"/>
        <v>55364</v>
      </c>
      <c r="AZ62" s="127">
        <f t="shared" si="171"/>
        <v>0</v>
      </c>
      <c r="BA62" s="127">
        <f t="shared" si="171"/>
        <v>90260</v>
      </c>
      <c r="BB62" s="127">
        <f t="shared" si="171"/>
        <v>15864</v>
      </c>
      <c r="BC62" s="127">
        <f t="shared" si="171"/>
        <v>48932</v>
      </c>
      <c r="BD62" s="127">
        <f t="shared" si="171"/>
        <v>306070</v>
      </c>
      <c r="BE62" s="127">
        <f t="shared" si="171"/>
        <v>0</v>
      </c>
      <c r="BF62" s="127">
        <f t="shared" si="171"/>
        <v>24082</v>
      </c>
      <c r="BG62" s="127">
        <f t="shared" si="171"/>
        <v>0</v>
      </c>
      <c r="BH62" s="127">
        <f t="shared" si="171"/>
        <v>0</v>
      </c>
      <c r="BI62" s="127">
        <f t="shared" si="171"/>
        <v>3013</v>
      </c>
      <c r="BJ62" s="127">
        <f t="shared" si="171"/>
        <v>0</v>
      </c>
      <c r="BK62" s="127">
        <f t="shared" si="171"/>
        <v>326174</v>
      </c>
      <c r="BL62" s="128">
        <f t="shared" si="171"/>
        <v>10400959</v>
      </c>
      <c r="BM62" s="127">
        <f t="shared" si="171"/>
        <v>26150</v>
      </c>
      <c r="BN62" s="127">
        <f t="shared" si="171"/>
        <v>762328</v>
      </c>
      <c r="BO62" s="127">
        <f t="shared" ref="BO62:DZ62" si="172">BO155</f>
        <v>22813</v>
      </c>
      <c r="BP62" s="127">
        <f t="shared" si="172"/>
        <v>0</v>
      </c>
      <c r="BQ62" s="127">
        <f t="shared" si="172"/>
        <v>7581</v>
      </c>
      <c r="BR62" s="127">
        <f t="shared" si="172"/>
        <v>0</v>
      </c>
      <c r="BS62" s="127">
        <f t="shared" si="172"/>
        <v>2022233</v>
      </c>
      <c r="BT62" s="127">
        <f t="shared" si="172"/>
        <v>0</v>
      </c>
      <c r="BU62" s="127">
        <f t="shared" si="172"/>
        <v>0</v>
      </c>
      <c r="BV62" s="127">
        <f t="shared" si="172"/>
        <v>46572</v>
      </c>
      <c r="BW62" s="127">
        <f t="shared" si="172"/>
        <v>0</v>
      </c>
      <c r="BX62" s="127">
        <f t="shared" si="172"/>
        <v>0</v>
      </c>
      <c r="BY62" s="127">
        <f t="shared" si="172"/>
        <v>0</v>
      </c>
      <c r="BZ62" s="127">
        <f t="shared" si="172"/>
        <v>2816</v>
      </c>
      <c r="CA62" s="127">
        <f t="shared" si="172"/>
        <v>0</v>
      </c>
      <c r="CB62" s="127">
        <f t="shared" si="172"/>
        <v>0</v>
      </c>
      <c r="CC62" s="127">
        <f t="shared" si="172"/>
        <v>0</v>
      </c>
      <c r="CD62" s="127">
        <f t="shared" si="172"/>
        <v>15558</v>
      </c>
      <c r="CE62" s="127">
        <f t="shared" si="172"/>
        <v>0</v>
      </c>
      <c r="CF62" s="127">
        <f t="shared" si="172"/>
        <v>0</v>
      </c>
      <c r="CG62" s="127">
        <f t="shared" si="172"/>
        <v>0</v>
      </c>
      <c r="CH62" s="127">
        <f t="shared" si="172"/>
        <v>0</v>
      </c>
      <c r="CI62" s="127">
        <f t="shared" si="172"/>
        <v>0</v>
      </c>
      <c r="CJ62" s="127">
        <f t="shared" si="172"/>
        <v>0</v>
      </c>
      <c r="CK62" s="127">
        <f t="shared" si="172"/>
        <v>0</v>
      </c>
      <c r="CL62" s="127">
        <f t="shared" si="172"/>
        <v>0</v>
      </c>
      <c r="CM62" s="128">
        <f t="shared" si="172"/>
        <v>13307010</v>
      </c>
      <c r="CN62" s="127">
        <f t="shared" si="172"/>
        <v>0</v>
      </c>
      <c r="CO62" s="127">
        <f t="shared" si="172"/>
        <v>0</v>
      </c>
      <c r="CP62" s="127">
        <f t="shared" si="172"/>
        <v>0</v>
      </c>
      <c r="CQ62" s="127">
        <f t="shared" si="172"/>
        <v>199933</v>
      </c>
      <c r="CR62" s="127">
        <f t="shared" si="172"/>
        <v>0</v>
      </c>
      <c r="CS62" s="128">
        <f t="shared" si="172"/>
        <v>13506943</v>
      </c>
      <c r="CT62" s="127">
        <f t="shared" si="172"/>
        <v>273147</v>
      </c>
      <c r="CU62" s="127">
        <f t="shared" si="172"/>
        <v>983132</v>
      </c>
      <c r="CV62" s="127">
        <f t="shared" si="172"/>
        <v>0</v>
      </c>
      <c r="CW62" s="127">
        <f t="shared" si="172"/>
        <v>0</v>
      </c>
      <c r="CX62" s="127">
        <f t="shared" si="172"/>
        <v>2016626</v>
      </c>
      <c r="CY62" s="127">
        <f t="shared" si="172"/>
        <v>0</v>
      </c>
      <c r="CZ62" s="127">
        <f t="shared" si="172"/>
        <v>0</v>
      </c>
      <c r="DA62" s="127">
        <f t="shared" si="172"/>
        <v>0</v>
      </c>
      <c r="DB62" s="127">
        <f t="shared" si="172"/>
        <v>0</v>
      </c>
      <c r="DC62" s="127">
        <f t="shared" si="172"/>
        <v>0</v>
      </c>
      <c r="DD62" s="127">
        <f t="shared" si="172"/>
        <v>0</v>
      </c>
      <c r="DE62" s="127">
        <f t="shared" si="172"/>
        <v>0</v>
      </c>
      <c r="DF62" s="127">
        <f t="shared" si="172"/>
        <v>0</v>
      </c>
      <c r="DG62" s="127">
        <f t="shared" si="172"/>
        <v>0</v>
      </c>
      <c r="DH62" s="127">
        <f t="shared" si="172"/>
        <v>19870</v>
      </c>
      <c r="DI62" s="127">
        <f t="shared" si="172"/>
        <v>1134961</v>
      </c>
      <c r="DJ62" s="127">
        <f t="shared" si="172"/>
        <v>379999</v>
      </c>
      <c r="DK62" s="127">
        <f t="shared" si="172"/>
        <v>0</v>
      </c>
      <c r="DL62" s="127">
        <f t="shared" si="172"/>
        <v>0</v>
      </c>
      <c r="DM62" s="127">
        <f t="shared" si="172"/>
        <v>401</v>
      </c>
      <c r="DN62" s="127">
        <f t="shared" si="172"/>
        <v>13576</v>
      </c>
      <c r="DO62" s="127">
        <f t="shared" si="172"/>
        <v>4300</v>
      </c>
      <c r="DP62" s="127">
        <f t="shared" si="172"/>
        <v>0</v>
      </c>
      <c r="DQ62" s="127">
        <f t="shared" si="172"/>
        <v>0</v>
      </c>
      <c r="DR62" s="127">
        <f t="shared" si="172"/>
        <v>0</v>
      </c>
      <c r="DS62" s="127">
        <f t="shared" si="172"/>
        <v>0</v>
      </c>
      <c r="DT62" s="127">
        <f t="shared" si="172"/>
        <v>0</v>
      </c>
      <c r="DU62" s="127">
        <f t="shared" si="172"/>
        <v>3443101</v>
      </c>
      <c r="DV62" s="127">
        <f t="shared" si="172"/>
        <v>0</v>
      </c>
      <c r="DW62" s="127">
        <f t="shared" si="172"/>
        <v>0</v>
      </c>
      <c r="DX62" s="127">
        <f t="shared" si="172"/>
        <v>0</v>
      </c>
      <c r="DY62" s="127">
        <f t="shared" si="172"/>
        <v>0</v>
      </c>
      <c r="DZ62" s="127">
        <f t="shared" si="172"/>
        <v>0</v>
      </c>
      <c r="EA62" s="127">
        <f t="shared" ref="EA62:GC62" si="173">EA155</f>
        <v>295627</v>
      </c>
      <c r="EB62" s="127">
        <f t="shared" si="173"/>
        <v>34300</v>
      </c>
      <c r="EC62" s="127">
        <f t="shared" si="173"/>
        <v>75466</v>
      </c>
      <c r="ED62" s="127">
        <f t="shared" si="173"/>
        <v>0</v>
      </c>
      <c r="EE62" s="127">
        <f t="shared" si="173"/>
        <v>0</v>
      </c>
      <c r="EF62" s="127">
        <f t="shared" si="173"/>
        <v>0</v>
      </c>
      <c r="EG62" s="127">
        <f t="shared" si="173"/>
        <v>0</v>
      </c>
      <c r="EH62" s="127">
        <f t="shared" si="173"/>
        <v>0</v>
      </c>
      <c r="EI62" s="127">
        <f t="shared" si="173"/>
        <v>0</v>
      </c>
      <c r="EJ62" s="127">
        <f t="shared" si="173"/>
        <v>0</v>
      </c>
      <c r="EK62" s="127">
        <f t="shared" si="173"/>
        <v>0</v>
      </c>
      <c r="EL62" s="127">
        <f t="shared" si="173"/>
        <v>0</v>
      </c>
      <c r="EM62" s="127">
        <f t="shared" si="173"/>
        <v>0</v>
      </c>
      <c r="EN62" s="127">
        <f t="shared" si="173"/>
        <v>0</v>
      </c>
      <c r="EO62" s="127">
        <f t="shared" si="173"/>
        <v>5491</v>
      </c>
      <c r="EP62" s="127">
        <f t="shared" si="173"/>
        <v>0</v>
      </c>
      <c r="EQ62" s="127">
        <f t="shared" si="173"/>
        <v>0</v>
      </c>
      <c r="ER62" s="127">
        <f t="shared" si="173"/>
        <v>217852</v>
      </c>
      <c r="ES62" s="127">
        <f t="shared" si="173"/>
        <v>0</v>
      </c>
      <c r="ET62" s="127">
        <f t="shared" si="173"/>
        <v>124331</v>
      </c>
      <c r="EU62" s="127">
        <f t="shared" si="173"/>
        <v>290694</v>
      </c>
      <c r="EV62" s="127">
        <f t="shared" si="173"/>
        <v>1577</v>
      </c>
      <c r="EW62" s="127">
        <f t="shared" si="173"/>
        <v>416220</v>
      </c>
      <c r="EX62" s="127">
        <f t="shared" si="173"/>
        <v>8160</v>
      </c>
      <c r="EY62" s="127">
        <f t="shared" si="173"/>
        <v>8074</v>
      </c>
      <c r="EZ62" s="127">
        <f t="shared" si="173"/>
        <v>11827</v>
      </c>
      <c r="FA62" s="127">
        <f t="shared" si="173"/>
        <v>0</v>
      </c>
      <c r="FB62" s="127">
        <f t="shared" si="173"/>
        <v>1050</v>
      </c>
      <c r="FC62" s="127">
        <f t="shared" si="173"/>
        <v>0</v>
      </c>
      <c r="FD62" s="127">
        <f t="shared" si="173"/>
        <v>0</v>
      </c>
      <c r="FE62" s="127">
        <f t="shared" si="173"/>
        <v>0</v>
      </c>
      <c r="FF62" s="127">
        <f t="shared" si="173"/>
        <v>0</v>
      </c>
      <c r="FG62" s="127">
        <f t="shared" si="173"/>
        <v>113767</v>
      </c>
      <c r="FH62" s="127">
        <f t="shared" si="173"/>
        <v>0</v>
      </c>
      <c r="FI62" s="127">
        <f t="shared" si="173"/>
        <v>433</v>
      </c>
      <c r="FJ62" s="127">
        <f t="shared" si="173"/>
        <v>0</v>
      </c>
      <c r="FK62" s="127">
        <f t="shared" si="173"/>
        <v>0</v>
      </c>
      <c r="FL62" s="127">
        <f t="shared" si="173"/>
        <v>0</v>
      </c>
      <c r="FM62" s="127">
        <f t="shared" si="173"/>
        <v>193541</v>
      </c>
      <c r="FN62" s="127">
        <f t="shared" si="173"/>
        <v>0</v>
      </c>
      <c r="FO62" s="127">
        <f t="shared" si="173"/>
        <v>0</v>
      </c>
      <c r="FP62" s="127">
        <f t="shared" si="173"/>
        <v>0</v>
      </c>
      <c r="FQ62" s="127">
        <f t="shared" si="173"/>
        <v>161260</v>
      </c>
      <c r="FR62" s="127">
        <f t="shared" si="173"/>
        <v>357181</v>
      </c>
      <c r="FS62" s="127">
        <f t="shared" si="173"/>
        <v>1726</v>
      </c>
      <c r="FT62" s="127">
        <f t="shared" si="173"/>
        <v>0</v>
      </c>
      <c r="FU62" s="127">
        <f t="shared" si="173"/>
        <v>0</v>
      </c>
      <c r="FV62" s="127">
        <f t="shared" si="173"/>
        <v>9015</v>
      </c>
      <c r="FW62" s="127">
        <f t="shared" si="173"/>
        <v>0</v>
      </c>
      <c r="FX62" s="127">
        <f t="shared" si="173"/>
        <v>154240</v>
      </c>
      <c r="FY62" s="127">
        <f t="shared" si="173"/>
        <v>125000</v>
      </c>
      <c r="FZ62" s="127">
        <f t="shared" si="173"/>
        <v>131008</v>
      </c>
      <c r="GA62" s="128">
        <f t="shared" si="173"/>
        <v>11006953</v>
      </c>
      <c r="GB62" s="127">
        <f t="shared" si="173"/>
        <v>199933</v>
      </c>
      <c r="GC62" s="211">
        <f t="shared" si="173"/>
        <v>11206886</v>
      </c>
    </row>
    <row r="63" spans="2:185" outlineLevel="1">
      <c r="B63" s="74" t="s">
        <v>67</v>
      </c>
      <c r="C63" s="75" t="str">
        <f t="shared" ref="C63:BN63" si="174">C156</f>
        <v>410450104295</v>
      </c>
      <c r="D63" s="75" t="str">
        <f t="shared" si="174"/>
        <v>Village of Round Lake</v>
      </c>
      <c r="E63" s="75" t="str">
        <f t="shared" si="174"/>
        <v>Saratoga</v>
      </c>
      <c r="F63" s="75" t="str">
        <f t="shared" si="174"/>
        <v>05/31</v>
      </c>
      <c r="G63" s="77">
        <f t="shared" si="174"/>
        <v>623</v>
      </c>
      <c r="H63" s="77">
        <f t="shared" si="174"/>
        <v>0</v>
      </c>
      <c r="I63" s="77">
        <f t="shared" si="174"/>
        <v>1.1000000000000001</v>
      </c>
      <c r="J63" s="78">
        <f t="shared" si="174"/>
        <v>55288695</v>
      </c>
      <c r="K63" s="78">
        <f t="shared" si="174"/>
        <v>2108893</v>
      </c>
      <c r="L63" s="78">
        <f t="shared" si="174"/>
        <v>319347</v>
      </c>
      <c r="M63" s="78">
        <f t="shared" si="174"/>
        <v>0</v>
      </c>
      <c r="N63" s="78">
        <f t="shared" si="174"/>
        <v>0</v>
      </c>
      <c r="O63" s="78">
        <f t="shared" si="174"/>
        <v>0</v>
      </c>
      <c r="P63" s="78">
        <f t="shared" si="174"/>
        <v>0</v>
      </c>
      <c r="Q63" s="78">
        <f t="shared" si="174"/>
        <v>2650</v>
      </c>
      <c r="R63" s="78">
        <f t="shared" si="174"/>
        <v>0</v>
      </c>
      <c r="S63" s="78">
        <f t="shared" si="174"/>
        <v>0</v>
      </c>
      <c r="T63" s="78">
        <f t="shared" si="174"/>
        <v>0</v>
      </c>
      <c r="U63" s="78">
        <f t="shared" si="174"/>
        <v>135155</v>
      </c>
      <c r="V63" s="78">
        <f t="shared" si="174"/>
        <v>0</v>
      </c>
      <c r="W63" s="78">
        <f t="shared" si="174"/>
        <v>0</v>
      </c>
      <c r="X63" s="78">
        <f t="shared" si="174"/>
        <v>54543</v>
      </c>
      <c r="Y63" s="78">
        <f t="shared" si="174"/>
        <v>0</v>
      </c>
      <c r="Z63" s="78">
        <f t="shared" si="174"/>
        <v>0</v>
      </c>
      <c r="AA63" s="78">
        <f t="shared" si="174"/>
        <v>0</v>
      </c>
      <c r="AB63" s="78">
        <f t="shared" si="174"/>
        <v>236</v>
      </c>
      <c r="AC63" s="78">
        <f t="shared" si="174"/>
        <v>0</v>
      </c>
      <c r="AD63" s="78">
        <f t="shared" si="174"/>
        <v>0</v>
      </c>
      <c r="AE63" s="78">
        <f t="shared" si="174"/>
        <v>0</v>
      </c>
      <c r="AF63" s="78">
        <f t="shared" si="174"/>
        <v>0</v>
      </c>
      <c r="AG63" s="78">
        <f t="shared" si="174"/>
        <v>0</v>
      </c>
      <c r="AH63" s="78">
        <f t="shared" si="174"/>
        <v>0</v>
      </c>
      <c r="AI63" s="78">
        <f t="shared" si="174"/>
        <v>0</v>
      </c>
      <c r="AJ63" s="78">
        <f t="shared" si="174"/>
        <v>40210</v>
      </c>
      <c r="AK63" s="78">
        <f t="shared" si="174"/>
        <v>1963</v>
      </c>
      <c r="AL63" s="78">
        <f t="shared" si="174"/>
        <v>147129</v>
      </c>
      <c r="AM63" s="78">
        <f t="shared" si="174"/>
        <v>59186</v>
      </c>
      <c r="AN63" s="78">
        <f t="shared" si="174"/>
        <v>0</v>
      </c>
      <c r="AO63" s="78">
        <f t="shared" si="174"/>
        <v>0</v>
      </c>
      <c r="AP63" s="78">
        <f t="shared" si="174"/>
        <v>0</v>
      </c>
      <c r="AQ63" s="78">
        <f t="shared" si="174"/>
        <v>433447</v>
      </c>
      <c r="AR63" s="78">
        <f t="shared" si="174"/>
        <v>0</v>
      </c>
      <c r="AS63" s="78">
        <f t="shared" si="174"/>
        <v>1800</v>
      </c>
      <c r="AT63" s="78">
        <f t="shared" si="174"/>
        <v>0</v>
      </c>
      <c r="AU63" s="78">
        <f t="shared" si="174"/>
        <v>0</v>
      </c>
      <c r="AV63" s="78">
        <f t="shared" si="174"/>
        <v>0</v>
      </c>
      <c r="AW63" s="78">
        <f t="shared" si="174"/>
        <v>0</v>
      </c>
      <c r="AX63" s="78">
        <f t="shared" si="174"/>
        <v>0</v>
      </c>
      <c r="AY63" s="78">
        <f t="shared" si="174"/>
        <v>0</v>
      </c>
      <c r="AZ63" s="78">
        <f t="shared" si="174"/>
        <v>0</v>
      </c>
      <c r="BA63" s="78">
        <f t="shared" si="174"/>
        <v>1317</v>
      </c>
      <c r="BB63" s="78">
        <f t="shared" si="174"/>
        <v>2166</v>
      </c>
      <c r="BC63" s="78">
        <f t="shared" si="174"/>
        <v>17660</v>
      </c>
      <c r="BD63" s="78">
        <f t="shared" si="174"/>
        <v>25</v>
      </c>
      <c r="BE63" s="78">
        <f t="shared" si="174"/>
        <v>0</v>
      </c>
      <c r="BF63" s="78">
        <f t="shared" si="174"/>
        <v>0</v>
      </c>
      <c r="BG63" s="78">
        <f t="shared" si="174"/>
        <v>0</v>
      </c>
      <c r="BH63" s="78">
        <f t="shared" si="174"/>
        <v>0</v>
      </c>
      <c r="BI63" s="78">
        <f t="shared" si="174"/>
        <v>7375</v>
      </c>
      <c r="BJ63" s="78">
        <f t="shared" si="174"/>
        <v>0</v>
      </c>
      <c r="BK63" s="78">
        <f t="shared" si="174"/>
        <v>30934</v>
      </c>
      <c r="BL63" s="80">
        <f t="shared" si="174"/>
        <v>1255143</v>
      </c>
      <c r="BM63" s="78">
        <f t="shared" si="174"/>
        <v>6810</v>
      </c>
      <c r="BN63" s="78">
        <f t="shared" si="174"/>
        <v>15098</v>
      </c>
      <c r="BO63" s="78">
        <f t="shared" ref="BO63:DZ63" si="175">BO156</f>
        <v>0</v>
      </c>
      <c r="BP63" s="78">
        <f t="shared" si="175"/>
        <v>0</v>
      </c>
      <c r="BQ63" s="78">
        <f t="shared" si="175"/>
        <v>0</v>
      </c>
      <c r="BR63" s="78">
        <f t="shared" si="175"/>
        <v>0</v>
      </c>
      <c r="BS63" s="78">
        <f t="shared" si="175"/>
        <v>52791</v>
      </c>
      <c r="BT63" s="78">
        <f t="shared" si="175"/>
        <v>0</v>
      </c>
      <c r="BU63" s="78">
        <f t="shared" si="175"/>
        <v>0</v>
      </c>
      <c r="BV63" s="78">
        <f t="shared" si="175"/>
        <v>0</v>
      </c>
      <c r="BW63" s="78">
        <f t="shared" si="175"/>
        <v>0</v>
      </c>
      <c r="BX63" s="78">
        <f t="shared" si="175"/>
        <v>4000</v>
      </c>
      <c r="BY63" s="78">
        <f t="shared" si="175"/>
        <v>0</v>
      </c>
      <c r="BZ63" s="78">
        <f t="shared" si="175"/>
        <v>0</v>
      </c>
      <c r="CA63" s="78">
        <f t="shared" si="175"/>
        <v>0</v>
      </c>
      <c r="CB63" s="78">
        <f t="shared" si="175"/>
        <v>0</v>
      </c>
      <c r="CC63" s="78">
        <f t="shared" si="175"/>
        <v>0</v>
      </c>
      <c r="CD63" s="78">
        <f t="shared" si="175"/>
        <v>0</v>
      </c>
      <c r="CE63" s="78">
        <f t="shared" si="175"/>
        <v>0</v>
      </c>
      <c r="CF63" s="78">
        <f t="shared" si="175"/>
        <v>0</v>
      </c>
      <c r="CG63" s="78">
        <f t="shared" si="175"/>
        <v>0</v>
      </c>
      <c r="CH63" s="78">
        <f t="shared" si="175"/>
        <v>0</v>
      </c>
      <c r="CI63" s="78">
        <f t="shared" si="175"/>
        <v>0</v>
      </c>
      <c r="CJ63" s="78">
        <f t="shared" si="175"/>
        <v>0</v>
      </c>
      <c r="CK63" s="78">
        <f t="shared" si="175"/>
        <v>0</v>
      </c>
      <c r="CL63" s="78">
        <f t="shared" si="175"/>
        <v>0</v>
      </c>
      <c r="CM63" s="80">
        <f t="shared" si="175"/>
        <v>1333842</v>
      </c>
      <c r="CN63" s="78">
        <f t="shared" si="175"/>
        <v>71500</v>
      </c>
      <c r="CO63" s="78">
        <f t="shared" si="175"/>
        <v>0</v>
      </c>
      <c r="CP63" s="78">
        <f t="shared" si="175"/>
        <v>0</v>
      </c>
      <c r="CQ63" s="78">
        <f t="shared" si="175"/>
        <v>136950</v>
      </c>
      <c r="CR63" s="78">
        <f t="shared" si="175"/>
        <v>0</v>
      </c>
      <c r="CS63" s="80">
        <f t="shared" si="175"/>
        <v>1542292</v>
      </c>
      <c r="CT63" s="78">
        <f t="shared" si="175"/>
        <v>49356</v>
      </c>
      <c r="CU63" s="78">
        <f t="shared" si="175"/>
        <v>115509</v>
      </c>
      <c r="CV63" s="78">
        <f t="shared" si="175"/>
        <v>0</v>
      </c>
      <c r="CW63" s="78">
        <f t="shared" si="175"/>
        <v>0</v>
      </c>
      <c r="CX63" s="78">
        <f t="shared" si="175"/>
        <v>1544</v>
      </c>
      <c r="CY63" s="78">
        <f t="shared" si="175"/>
        <v>1515</v>
      </c>
      <c r="CZ63" s="78">
        <f t="shared" si="175"/>
        <v>0</v>
      </c>
      <c r="DA63" s="78">
        <f t="shared" si="175"/>
        <v>0</v>
      </c>
      <c r="DB63" s="78">
        <f t="shared" si="175"/>
        <v>0</v>
      </c>
      <c r="DC63" s="78">
        <f t="shared" si="175"/>
        <v>0</v>
      </c>
      <c r="DD63" s="78">
        <f t="shared" si="175"/>
        <v>0</v>
      </c>
      <c r="DE63" s="78">
        <f t="shared" si="175"/>
        <v>0</v>
      </c>
      <c r="DF63" s="78">
        <f t="shared" si="175"/>
        <v>0</v>
      </c>
      <c r="DG63" s="78">
        <f t="shared" si="175"/>
        <v>0</v>
      </c>
      <c r="DH63" s="78">
        <f t="shared" si="175"/>
        <v>0</v>
      </c>
      <c r="DI63" s="78">
        <f t="shared" si="175"/>
        <v>199828</v>
      </c>
      <c r="DJ63" s="78">
        <f t="shared" si="175"/>
        <v>0</v>
      </c>
      <c r="DK63" s="78">
        <f t="shared" si="175"/>
        <v>0</v>
      </c>
      <c r="DL63" s="78">
        <f t="shared" si="175"/>
        <v>0</v>
      </c>
      <c r="DM63" s="78">
        <f t="shared" si="175"/>
        <v>0</v>
      </c>
      <c r="DN63" s="78">
        <f t="shared" si="175"/>
        <v>5378</v>
      </c>
      <c r="DO63" s="78">
        <f t="shared" si="175"/>
        <v>0</v>
      </c>
      <c r="DP63" s="78">
        <f t="shared" si="175"/>
        <v>0</v>
      </c>
      <c r="DQ63" s="78">
        <f t="shared" si="175"/>
        <v>0</v>
      </c>
      <c r="DR63" s="78">
        <f t="shared" si="175"/>
        <v>0</v>
      </c>
      <c r="DS63" s="78">
        <f t="shared" si="175"/>
        <v>0</v>
      </c>
      <c r="DT63" s="78">
        <f t="shared" si="175"/>
        <v>187</v>
      </c>
      <c r="DU63" s="78">
        <f t="shared" si="175"/>
        <v>180995</v>
      </c>
      <c r="DV63" s="78">
        <f t="shared" si="175"/>
        <v>0</v>
      </c>
      <c r="DW63" s="78">
        <f t="shared" si="175"/>
        <v>0</v>
      </c>
      <c r="DX63" s="78">
        <f t="shared" si="175"/>
        <v>0</v>
      </c>
      <c r="DY63" s="78">
        <f t="shared" si="175"/>
        <v>0</v>
      </c>
      <c r="DZ63" s="78">
        <f t="shared" si="175"/>
        <v>0</v>
      </c>
      <c r="EA63" s="78">
        <f t="shared" ref="EA63:GC63" si="176">EA156</f>
        <v>0</v>
      </c>
      <c r="EB63" s="78">
        <f t="shared" si="176"/>
        <v>11961</v>
      </c>
      <c r="EC63" s="78">
        <f t="shared" si="176"/>
        <v>0</v>
      </c>
      <c r="ED63" s="78">
        <f t="shared" si="176"/>
        <v>0</v>
      </c>
      <c r="EE63" s="78">
        <f t="shared" si="176"/>
        <v>0</v>
      </c>
      <c r="EF63" s="78">
        <f t="shared" si="176"/>
        <v>0</v>
      </c>
      <c r="EG63" s="78">
        <f t="shared" si="176"/>
        <v>0</v>
      </c>
      <c r="EH63" s="78">
        <f t="shared" si="176"/>
        <v>0</v>
      </c>
      <c r="EI63" s="78">
        <f t="shared" si="176"/>
        <v>0</v>
      </c>
      <c r="EJ63" s="78">
        <f t="shared" si="176"/>
        <v>0</v>
      </c>
      <c r="EK63" s="78">
        <f t="shared" si="176"/>
        <v>0</v>
      </c>
      <c r="EL63" s="78">
        <f t="shared" si="176"/>
        <v>0</v>
      </c>
      <c r="EM63" s="78">
        <f t="shared" si="176"/>
        <v>0</v>
      </c>
      <c r="EN63" s="78">
        <f t="shared" si="176"/>
        <v>0</v>
      </c>
      <c r="EO63" s="78">
        <f t="shared" si="176"/>
        <v>0</v>
      </c>
      <c r="EP63" s="78">
        <f t="shared" si="176"/>
        <v>0</v>
      </c>
      <c r="EQ63" s="78">
        <f t="shared" si="176"/>
        <v>0</v>
      </c>
      <c r="ER63" s="78">
        <f t="shared" si="176"/>
        <v>36037</v>
      </c>
      <c r="ES63" s="78">
        <f t="shared" si="176"/>
        <v>0</v>
      </c>
      <c r="ET63" s="78">
        <f t="shared" si="176"/>
        <v>333</v>
      </c>
      <c r="EU63" s="78">
        <f t="shared" si="176"/>
        <v>8000</v>
      </c>
      <c r="EV63" s="78">
        <f t="shared" si="176"/>
        <v>190712</v>
      </c>
      <c r="EW63" s="78">
        <f t="shared" si="176"/>
        <v>0</v>
      </c>
      <c r="EX63" s="78">
        <f t="shared" si="176"/>
        <v>0</v>
      </c>
      <c r="EY63" s="78">
        <f t="shared" si="176"/>
        <v>0</v>
      </c>
      <c r="EZ63" s="78">
        <f t="shared" si="176"/>
        <v>11213</v>
      </c>
      <c r="FA63" s="78">
        <f t="shared" si="176"/>
        <v>0</v>
      </c>
      <c r="FB63" s="78">
        <f t="shared" si="176"/>
        <v>0</v>
      </c>
      <c r="FC63" s="78">
        <f t="shared" si="176"/>
        <v>90110</v>
      </c>
      <c r="FD63" s="78">
        <f t="shared" si="176"/>
        <v>0</v>
      </c>
      <c r="FE63" s="78">
        <f t="shared" si="176"/>
        <v>0</v>
      </c>
      <c r="FF63" s="78">
        <f t="shared" si="176"/>
        <v>0</v>
      </c>
      <c r="FG63" s="78">
        <f t="shared" si="176"/>
        <v>6036</v>
      </c>
      <c r="FH63" s="78">
        <f t="shared" si="176"/>
        <v>818</v>
      </c>
      <c r="FI63" s="78">
        <f t="shared" si="176"/>
        <v>0</v>
      </c>
      <c r="FJ63" s="78">
        <f t="shared" si="176"/>
        <v>0</v>
      </c>
      <c r="FK63" s="78">
        <f t="shared" si="176"/>
        <v>0</v>
      </c>
      <c r="FL63" s="78">
        <f t="shared" si="176"/>
        <v>0</v>
      </c>
      <c r="FM63" s="78">
        <f t="shared" si="176"/>
        <v>12096</v>
      </c>
      <c r="FN63" s="78">
        <f t="shared" si="176"/>
        <v>0</v>
      </c>
      <c r="FO63" s="78">
        <f t="shared" si="176"/>
        <v>0</v>
      </c>
      <c r="FP63" s="78">
        <f t="shared" si="176"/>
        <v>3240</v>
      </c>
      <c r="FQ63" s="78">
        <f t="shared" si="176"/>
        <v>19406</v>
      </c>
      <c r="FR63" s="78">
        <f t="shared" si="176"/>
        <v>46513</v>
      </c>
      <c r="FS63" s="78">
        <f t="shared" si="176"/>
        <v>919</v>
      </c>
      <c r="FT63" s="78">
        <f t="shared" si="176"/>
        <v>0</v>
      </c>
      <c r="FU63" s="78">
        <f t="shared" si="176"/>
        <v>1983</v>
      </c>
      <c r="FV63" s="78">
        <f t="shared" si="176"/>
        <v>3350</v>
      </c>
      <c r="FW63" s="78">
        <f t="shared" si="176"/>
        <v>0</v>
      </c>
      <c r="FX63" s="78">
        <f t="shared" si="176"/>
        <v>0</v>
      </c>
      <c r="FY63" s="78">
        <f t="shared" si="176"/>
        <v>199745</v>
      </c>
      <c r="FZ63" s="78">
        <f t="shared" si="176"/>
        <v>10096</v>
      </c>
      <c r="GA63" s="80">
        <f t="shared" si="176"/>
        <v>1206880</v>
      </c>
      <c r="GB63" s="78">
        <f t="shared" si="176"/>
        <v>136950</v>
      </c>
      <c r="GC63" s="212">
        <f t="shared" si="176"/>
        <v>1343830</v>
      </c>
    </row>
    <row r="64" spans="2:185" outlineLevel="1">
      <c r="B64" s="72" t="s">
        <v>68</v>
      </c>
      <c r="C64" s="124" t="str">
        <f t="shared" ref="C64:BN64" si="177">C157</f>
        <v>410229000000</v>
      </c>
      <c r="D64" s="124" t="str">
        <f t="shared" si="177"/>
        <v>City of Mechanicville</v>
      </c>
      <c r="E64" s="124" t="str">
        <f t="shared" si="177"/>
        <v>Saratoga</v>
      </c>
      <c r="F64" s="124" t="str">
        <f t="shared" si="177"/>
        <v>12/31</v>
      </c>
      <c r="G64" s="125">
        <f t="shared" si="177"/>
        <v>5196</v>
      </c>
      <c r="H64" s="126">
        <f t="shared" si="177"/>
        <v>0</v>
      </c>
      <c r="I64" s="126">
        <f t="shared" si="177"/>
        <v>0.8</v>
      </c>
      <c r="J64" s="127">
        <f t="shared" si="177"/>
        <v>209372846</v>
      </c>
      <c r="K64" s="127">
        <f t="shared" si="177"/>
        <v>6555413</v>
      </c>
      <c r="L64" s="127">
        <f t="shared" si="177"/>
        <v>1861253</v>
      </c>
      <c r="M64" s="127">
        <f t="shared" si="177"/>
        <v>0</v>
      </c>
      <c r="N64" s="127">
        <f t="shared" si="177"/>
        <v>0</v>
      </c>
      <c r="O64" s="127">
        <f t="shared" si="177"/>
        <v>0</v>
      </c>
      <c r="P64" s="127">
        <f t="shared" si="177"/>
        <v>39459</v>
      </c>
      <c r="Q64" s="127">
        <f t="shared" si="177"/>
        <v>52628</v>
      </c>
      <c r="R64" s="127">
        <f t="shared" si="177"/>
        <v>0</v>
      </c>
      <c r="S64" s="127">
        <f t="shared" si="177"/>
        <v>0</v>
      </c>
      <c r="T64" s="127">
        <f t="shared" si="177"/>
        <v>0</v>
      </c>
      <c r="U64" s="127">
        <f t="shared" si="177"/>
        <v>1115242</v>
      </c>
      <c r="V64" s="127">
        <f t="shared" si="177"/>
        <v>50029</v>
      </c>
      <c r="W64" s="127">
        <f t="shared" si="177"/>
        <v>0</v>
      </c>
      <c r="X64" s="127">
        <f t="shared" si="177"/>
        <v>83288</v>
      </c>
      <c r="Y64" s="127">
        <f t="shared" si="177"/>
        <v>0</v>
      </c>
      <c r="Z64" s="127">
        <f t="shared" si="177"/>
        <v>0</v>
      </c>
      <c r="AA64" s="127">
        <f t="shared" si="177"/>
        <v>0</v>
      </c>
      <c r="AB64" s="127">
        <f t="shared" si="177"/>
        <v>14050</v>
      </c>
      <c r="AC64" s="127">
        <f t="shared" si="177"/>
        <v>0</v>
      </c>
      <c r="AD64" s="127">
        <f t="shared" si="177"/>
        <v>0</v>
      </c>
      <c r="AE64" s="127">
        <f t="shared" si="177"/>
        <v>0</v>
      </c>
      <c r="AF64" s="127">
        <f t="shared" si="177"/>
        <v>0</v>
      </c>
      <c r="AG64" s="127">
        <f t="shared" si="177"/>
        <v>4462</v>
      </c>
      <c r="AH64" s="127">
        <f t="shared" si="177"/>
        <v>0</v>
      </c>
      <c r="AI64" s="127">
        <f t="shared" si="177"/>
        <v>0</v>
      </c>
      <c r="AJ64" s="127">
        <f t="shared" si="177"/>
        <v>231</v>
      </c>
      <c r="AK64" s="127">
        <f t="shared" si="177"/>
        <v>15179</v>
      </c>
      <c r="AL64" s="127">
        <f t="shared" si="177"/>
        <v>807242</v>
      </c>
      <c r="AM64" s="127">
        <f t="shared" si="177"/>
        <v>730798</v>
      </c>
      <c r="AN64" s="127">
        <f t="shared" si="177"/>
        <v>0</v>
      </c>
      <c r="AO64" s="127">
        <f t="shared" si="177"/>
        <v>6238</v>
      </c>
      <c r="AP64" s="127">
        <f t="shared" si="177"/>
        <v>0</v>
      </c>
      <c r="AQ64" s="127">
        <f t="shared" si="177"/>
        <v>6140</v>
      </c>
      <c r="AR64" s="127">
        <f t="shared" si="177"/>
        <v>0</v>
      </c>
      <c r="AS64" s="127">
        <f t="shared" si="177"/>
        <v>0</v>
      </c>
      <c r="AT64" s="127">
        <f t="shared" si="177"/>
        <v>0</v>
      </c>
      <c r="AU64" s="127">
        <f t="shared" si="177"/>
        <v>0</v>
      </c>
      <c r="AV64" s="127">
        <f t="shared" si="177"/>
        <v>0</v>
      </c>
      <c r="AW64" s="127">
        <f t="shared" si="177"/>
        <v>0</v>
      </c>
      <c r="AX64" s="127">
        <f t="shared" si="177"/>
        <v>0</v>
      </c>
      <c r="AY64" s="127">
        <f t="shared" si="177"/>
        <v>0</v>
      </c>
      <c r="AZ64" s="127">
        <f t="shared" si="177"/>
        <v>0</v>
      </c>
      <c r="BA64" s="127">
        <f t="shared" si="177"/>
        <v>3230</v>
      </c>
      <c r="BB64" s="127">
        <f t="shared" si="177"/>
        <v>5834</v>
      </c>
      <c r="BC64" s="127">
        <f t="shared" si="177"/>
        <v>5040</v>
      </c>
      <c r="BD64" s="127">
        <f t="shared" si="177"/>
        <v>35270</v>
      </c>
      <c r="BE64" s="127">
        <f t="shared" si="177"/>
        <v>0</v>
      </c>
      <c r="BF64" s="127">
        <f t="shared" si="177"/>
        <v>45195</v>
      </c>
      <c r="BG64" s="127">
        <f t="shared" si="177"/>
        <v>0</v>
      </c>
      <c r="BH64" s="127">
        <f t="shared" si="177"/>
        <v>0</v>
      </c>
      <c r="BI64" s="127">
        <f t="shared" si="177"/>
        <v>1060</v>
      </c>
      <c r="BJ64" s="127">
        <f t="shared" si="177"/>
        <v>0</v>
      </c>
      <c r="BK64" s="127">
        <f t="shared" si="177"/>
        <v>26764</v>
      </c>
      <c r="BL64" s="128">
        <f t="shared" si="177"/>
        <v>4908633</v>
      </c>
      <c r="BM64" s="127">
        <f t="shared" si="177"/>
        <v>675910</v>
      </c>
      <c r="BN64" s="127">
        <f t="shared" si="177"/>
        <v>58410</v>
      </c>
      <c r="BO64" s="127">
        <f t="shared" ref="BO64:DZ64" si="178">BO157</f>
        <v>0</v>
      </c>
      <c r="BP64" s="127">
        <f t="shared" si="178"/>
        <v>0</v>
      </c>
      <c r="BQ64" s="127">
        <f t="shared" si="178"/>
        <v>0</v>
      </c>
      <c r="BR64" s="127">
        <f t="shared" si="178"/>
        <v>0</v>
      </c>
      <c r="BS64" s="127">
        <f t="shared" si="178"/>
        <v>122631</v>
      </c>
      <c r="BT64" s="127">
        <f t="shared" si="178"/>
        <v>0</v>
      </c>
      <c r="BU64" s="127">
        <f t="shared" si="178"/>
        <v>27395</v>
      </c>
      <c r="BV64" s="127">
        <f t="shared" si="178"/>
        <v>2978</v>
      </c>
      <c r="BW64" s="127">
        <f t="shared" si="178"/>
        <v>0</v>
      </c>
      <c r="BX64" s="127">
        <f t="shared" si="178"/>
        <v>0</v>
      </c>
      <c r="BY64" s="127">
        <f t="shared" si="178"/>
        <v>0</v>
      </c>
      <c r="BZ64" s="127">
        <f t="shared" si="178"/>
        <v>188581</v>
      </c>
      <c r="CA64" s="127">
        <f t="shared" si="178"/>
        <v>0</v>
      </c>
      <c r="CB64" s="127">
        <f t="shared" si="178"/>
        <v>0</v>
      </c>
      <c r="CC64" s="127">
        <f t="shared" si="178"/>
        <v>0</v>
      </c>
      <c r="CD64" s="127">
        <f t="shared" si="178"/>
        <v>175937</v>
      </c>
      <c r="CE64" s="127">
        <f t="shared" si="178"/>
        <v>0</v>
      </c>
      <c r="CF64" s="127">
        <f t="shared" si="178"/>
        <v>0</v>
      </c>
      <c r="CG64" s="127">
        <f t="shared" si="178"/>
        <v>0</v>
      </c>
      <c r="CH64" s="127">
        <f t="shared" si="178"/>
        <v>0</v>
      </c>
      <c r="CI64" s="127">
        <f t="shared" si="178"/>
        <v>0</v>
      </c>
      <c r="CJ64" s="127">
        <f t="shared" si="178"/>
        <v>0</v>
      </c>
      <c r="CK64" s="127">
        <f t="shared" si="178"/>
        <v>0</v>
      </c>
      <c r="CL64" s="127">
        <f t="shared" si="178"/>
        <v>0</v>
      </c>
      <c r="CM64" s="128">
        <f t="shared" si="178"/>
        <v>6160474</v>
      </c>
      <c r="CN64" s="127">
        <f t="shared" si="178"/>
        <v>696750</v>
      </c>
      <c r="CO64" s="127">
        <f t="shared" si="178"/>
        <v>0</v>
      </c>
      <c r="CP64" s="127">
        <f t="shared" si="178"/>
        <v>0</v>
      </c>
      <c r="CQ64" s="127">
        <f t="shared" si="178"/>
        <v>0</v>
      </c>
      <c r="CR64" s="127">
        <f t="shared" si="178"/>
        <v>0</v>
      </c>
      <c r="CS64" s="128">
        <f t="shared" si="178"/>
        <v>6857224</v>
      </c>
      <c r="CT64" s="127">
        <f t="shared" si="178"/>
        <v>297431</v>
      </c>
      <c r="CU64" s="127">
        <f t="shared" si="178"/>
        <v>397059</v>
      </c>
      <c r="CV64" s="127">
        <f t="shared" si="178"/>
        <v>0</v>
      </c>
      <c r="CW64" s="127">
        <f t="shared" si="178"/>
        <v>0</v>
      </c>
      <c r="CX64" s="127">
        <f t="shared" si="178"/>
        <v>2325</v>
      </c>
      <c r="CY64" s="127">
        <f t="shared" si="178"/>
        <v>0</v>
      </c>
      <c r="CZ64" s="127">
        <f t="shared" si="178"/>
        <v>0</v>
      </c>
      <c r="DA64" s="127">
        <f t="shared" si="178"/>
        <v>0</v>
      </c>
      <c r="DB64" s="127">
        <f t="shared" si="178"/>
        <v>0</v>
      </c>
      <c r="DC64" s="127">
        <f t="shared" si="178"/>
        <v>0</v>
      </c>
      <c r="DD64" s="127">
        <f t="shared" si="178"/>
        <v>0</v>
      </c>
      <c r="DE64" s="127">
        <f t="shared" si="178"/>
        <v>0</v>
      </c>
      <c r="DF64" s="127">
        <f t="shared" si="178"/>
        <v>0</v>
      </c>
      <c r="DG64" s="127">
        <f t="shared" si="178"/>
        <v>51182</v>
      </c>
      <c r="DH64" s="127">
        <f t="shared" si="178"/>
        <v>1031625</v>
      </c>
      <c r="DI64" s="127">
        <f t="shared" si="178"/>
        <v>857793</v>
      </c>
      <c r="DJ64" s="127">
        <f t="shared" si="178"/>
        <v>110000</v>
      </c>
      <c r="DK64" s="127">
        <f t="shared" si="178"/>
        <v>37115</v>
      </c>
      <c r="DL64" s="127">
        <f t="shared" si="178"/>
        <v>0</v>
      </c>
      <c r="DM64" s="127">
        <f t="shared" si="178"/>
        <v>0</v>
      </c>
      <c r="DN64" s="127">
        <f t="shared" si="178"/>
        <v>64647</v>
      </c>
      <c r="DO64" s="127">
        <f t="shared" si="178"/>
        <v>0</v>
      </c>
      <c r="DP64" s="127">
        <f t="shared" si="178"/>
        <v>0</v>
      </c>
      <c r="DQ64" s="127">
        <f t="shared" si="178"/>
        <v>10000</v>
      </c>
      <c r="DR64" s="127">
        <f t="shared" si="178"/>
        <v>0</v>
      </c>
      <c r="DS64" s="127">
        <f t="shared" si="178"/>
        <v>0</v>
      </c>
      <c r="DT64" s="127">
        <f t="shared" si="178"/>
        <v>0</v>
      </c>
      <c r="DU64" s="127">
        <f t="shared" si="178"/>
        <v>669792</v>
      </c>
      <c r="DV64" s="127">
        <f t="shared" si="178"/>
        <v>0</v>
      </c>
      <c r="DW64" s="127">
        <f t="shared" si="178"/>
        <v>74372</v>
      </c>
      <c r="DX64" s="127">
        <f t="shared" si="178"/>
        <v>0</v>
      </c>
      <c r="DY64" s="127">
        <f t="shared" si="178"/>
        <v>0</v>
      </c>
      <c r="DZ64" s="127">
        <f t="shared" si="178"/>
        <v>0</v>
      </c>
      <c r="EA64" s="127">
        <f t="shared" ref="EA64:GC64" si="179">EA157</f>
        <v>0</v>
      </c>
      <c r="EB64" s="127">
        <f t="shared" si="179"/>
        <v>121807</v>
      </c>
      <c r="EC64" s="127">
        <f t="shared" si="179"/>
        <v>0</v>
      </c>
      <c r="ED64" s="127">
        <f t="shared" si="179"/>
        <v>0</v>
      </c>
      <c r="EE64" s="127">
        <f t="shared" si="179"/>
        <v>0</v>
      </c>
      <c r="EF64" s="127">
        <f t="shared" si="179"/>
        <v>0</v>
      </c>
      <c r="EG64" s="127">
        <f t="shared" si="179"/>
        <v>0</v>
      </c>
      <c r="EH64" s="127">
        <f t="shared" si="179"/>
        <v>0</v>
      </c>
      <c r="EI64" s="127">
        <f t="shared" si="179"/>
        <v>0</v>
      </c>
      <c r="EJ64" s="127">
        <f t="shared" si="179"/>
        <v>0</v>
      </c>
      <c r="EK64" s="127">
        <f t="shared" si="179"/>
        <v>0</v>
      </c>
      <c r="EL64" s="127">
        <f t="shared" si="179"/>
        <v>0</v>
      </c>
      <c r="EM64" s="127">
        <f t="shared" si="179"/>
        <v>12146</v>
      </c>
      <c r="EN64" s="127">
        <f t="shared" si="179"/>
        <v>0</v>
      </c>
      <c r="EO64" s="127">
        <f t="shared" si="179"/>
        <v>0</v>
      </c>
      <c r="EP64" s="127">
        <f t="shared" si="179"/>
        <v>0</v>
      </c>
      <c r="EQ64" s="127">
        <f t="shared" si="179"/>
        <v>373651</v>
      </c>
      <c r="ER64" s="127">
        <f t="shared" si="179"/>
        <v>48754</v>
      </c>
      <c r="ES64" s="127">
        <f t="shared" si="179"/>
        <v>0</v>
      </c>
      <c r="ET64" s="127">
        <f t="shared" si="179"/>
        <v>25344</v>
      </c>
      <c r="EU64" s="127">
        <f t="shared" si="179"/>
        <v>0</v>
      </c>
      <c r="EV64" s="127">
        <f t="shared" si="179"/>
        <v>10861</v>
      </c>
      <c r="EW64" s="127">
        <f t="shared" si="179"/>
        <v>0</v>
      </c>
      <c r="EX64" s="127">
        <f t="shared" si="179"/>
        <v>0</v>
      </c>
      <c r="EY64" s="127">
        <f t="shared" si="179"/>
        <v>17114</v>
      </c>
      <c r="EZ64" s="127">
        <f t="shared" si="179"/>
        <v>4935</v>
      </c>
      <c r="FA64" s="127">
        <f t="shared" si="179"/>
        <v>0</v>
      </c>
      <c r="FB64" s="127">
        <f t="shared" si="179"/>
        <v>964</v>
      </c>
      <c r="FC64" s="127">
        <f t="shared" si="179"/>
        <v>474697</v>
      </c>
      <c r="FD64" s="127">
        <f t="shared" si="179"/>
        <v>0</v>
      </c>
      <c r="FE64" s="127">
        <f t="shared" si="179"/>
        <v>0</v>
      </c>
      <c r="FF64" s="127">
        <f t="shared" si="179"/>
        <v>0</v>
      </c>
      <c r="FG64" s="127">
        <f t="shared" si="179"/>
        <v>602128</v>
      </c>
      <c r="FH64" s="127">
        <f t="shared" si="179"/>
        <v>0</v>
      </c>
      <c r="FI64" s="127">
        <f t="shared" si="179"/>
        <v>350000</v>
      </c>
      <c r="FJ64" s="127">
        <f t="shared" si="179"/>
        <v>0</v>
      </c>
      <c r="FK64" s="127">
        <f t="shared" si="179"/>
        <v>0</v>
      </c>
      <c r="FL64" s="127">
        <f t="shared" si="179"/>
        <v>0</v>
      </c>
      <c r="FM64" s="127">
        <f t="shared" si="179"/>
        <v>110635</v>
      </c>
      <c r="FN64" s="127">
        <f t="shared" si="179"/>
        <v>138782</v>
      </c>
      <c r="FO64" s="127">
        <f t="shared" si="179"/>
        <v>0</v>
      </c>
      <c r="FP64" s="127">
        <f t="shared" si="179"/>
        <v>4150</v>
      </c>
      <c r="FQ64" s="127">
        <f t="shared" si="179"/>
        <v>156465</v>
      </c>
      <c r="FR64" s="127">
        <f t="shared" si="179"/>
        <v>724515</v>
      </c>
      <c r="FS64" s="127">
        <f t="shared" si="179"/>
        <v>1821</v>
      </c>
      <c r="FT64" s="127">
        <f t="shared" si="179"/>
        <v>0</v>
      </c>
      <c r="FU64" s="127">
        <f t="shared" si="179"/>
        <v>0</v>
      </c>
      <c r="FV64" s="127">
        <f t="shared" si="179"/>
        <v>2563</v>
      </c>
      <c r="FW64" s="127">
        <f t="shared" si="179"/>
        <v>0</v>
      </c>
      <c r="FX64" s="127">
        <f t="shared" si="179"/>
        <v>0</v>
      </c>
      <c r="FY64" s="127">
        <f t="shared" si="179"/>
        <v>307334</v>
      </c>
      <c r="FZ64" s="127">
        <f t="shared" si="179"/>
        <v>43641</v>
      </c>
      <c r="GA64" s="128">
        <f t="shared" si="179"/>
        <v>7135647</v>
      </c>
      <c r="GB64" s="127">
        <f t="shared" si="179"/>
        <v>0</v>
      </c>
      <c r="GC64" s="211">
        <f t="shared" si="179"/>
        <v>7135647</v>
      </c>
    </row>
    <row r="65" spans="2:185" outlineLevel="1">
      <c r="B65" s="73" t="s">
        <v>69</v>
      </c>
      <c r="C65" s="124" t="str">
        <f t="shared" ref="C65:BN65" si="180">C158</f>
        <v>410353400000</v>
      </c>
      <c r="D65" s="124" t="str">
        <f t="shared" si="180"/>
        <v>Town of Milton</v>
      </c>
      <c r="E65" s="124" t="str">
        <f t="shared" si="180"/>
        <v>Saratoga</v>
      </c>
      <c r="F65" s="124" t="str">
        <f t="shared" si="180"/>
        <v>12/31</v>
      </c>
      <c r="G65" s="125">
        <f t="shared" si="180"/>
        <v>18575</v>
      </c>
      <c r="H65" s="126">
        <f t="shared" si="180"/>
        <v>0</v>
      </c>
      <c r="I65" s="126">
        <f t="shared" si="180"/>
        <v>35.700000000000003</v>
      </c>
      <c r="J65" s="127">
        <f t="shared" si="180"/>
        <v>1203300846</v>
      </c>
      <c r="K65" s="82">
        <f t="shared" si="180"/>
        <v>0</v>
      </c>
      <c r="L65" s="127">
        <f t="shared" si="180"/>
        <v>456838</v>
      </c>
      <c r="M65" s="127">
        <f t="shared" si="180"/>
        <v>0</v>
      </c>
      <c r="N65" s="127">
        <f t="shared" si="180"/>
        <v>0</v>
      </c>
      <c r="O65" s="127">
        <f t="shared" si="180"/>
        <v>0</v>
      </c>
      <c r="P65" s="127">
        <f t="shared" si="180"/>
        <v>529</v>
      </c>
      <c r="Q65" s="127">
        <f t="shared" si="180"/>
        <v>9321</v>
      </c>
      <c r="R65" s="127">
        <f t="shared" si="180"/>
        <v>0</v>
      </c>
      <c r="S65" s="127">
        <f t="shared" si="180"/>
        <v>0</v>
      </c>
      <c r="T65" s="127">
        <f t="shared" si="180"/>
        <v>0</v>
      </c>
      <c r="U65" s="127">
        <f t="shared" si="180"/>
        <v>2533365</v>
      </c>
      <c r="V65" s="127">
        <f t="shared" si="180"/>
        <v>0</v>
      </c>
      <c r="W65" s="127">
        <f t="shared" si="180"/>
        <v>0</v>
      </c>
      <c r="X65" s="127">
        <f t="shared" si="180"/>
        <v>140500</v>
      </c>
      <c r="Y65" s="127">
        <f t="shared" si="180"/>
        <v>0</v>
      </c>
      <c r="Z65" s="127">
        <f t="shared" si="180"/>
        <v>0</v>
      </c>
      <c r="AA65" s="127">
        <f t="shared" si="180"/>
        <v>0</v>
      </c>
      <c r="AB65" s="127">
        <f t="shared" si="180"/>
        <v>49369</v>
      </c>
      <c r="AC65" s="127">
        <f t="shared" si="180"/>
        <v>0</v>
      </c>
      <c r="AD65" s="127">
        <f t="shared" si="180"/>
        <v>1360</v>
      </c>
      <c r="AE65" s="127">
        <f t="shared" si="180"/>
        <v>1860</v>
      </c>
      <c r="AF65" s="127">
        <f t="shared" si="180"/>
        <v>0</v>
      </c>
      <c r="AG65" s="127">
        <f t="shared" si="180"/>
        <v>0</v>
      </c>
      <c r="AH65" s="127">
        <f t="shared" si="180"/>
        <v>0</v>
      </c>
      <c r="AI65" s="127">
        <f t="shared" si="180"/>
        <v>0</v>
      </c>
      <c r="AJ65" s="127">
        <f t="shared" si="180"/>
        <v>37185</v>
      </c>
      <c r="AK65" s="127">
        <f t="shared" si="180"/>
        <v>45618</v>
      </c>
      <c r="AL65" s="127">
        <f t="shared" si="180"/>
        <v>0</v>
      </c>
      <c r="AM65" s="127">
        <f t="shared" si="180"/>
        <v>0</v>
      </c>
      <c r="AN65" s="127">
        <f t="shared" si="180"/>
        <v>0</v>
      </c>
      <c r="AO65" s="127">
        <f t="shared" si="180"/>
        <v>0</v>
      </c>
      <c r="AP65" s="127">
        <f t="shared" si="180"/>
        <v>0</v>
      </c>
      <c r="AQ65" s="127">
        <f t="shared" si="180"/>
        <v>0</v>
      </c>
      <c r="AR65" s="127">
        <f t="shared" si="180"/>
        <v>0</v>
      </c>
      <c r="AS65" s="127">
        <f t="shared" si="180"/>
        <v>0</v>
      </c>
      <c r="AT65" s="127">
        <f t="shared" si="180"/>
        <v>0</v>
      </c>
      <c r="AU65" s="127">
        <f t="shared" si="180"/>
        <v>0</v>
      </c>
      <c r="AV65" s="127">
        <f t="shared" si="180"/>
        <v>0</v>
      </c>
      <c r="AW65" s="127">
        <f t="shared" si="180"/>
        <v>0</v>
      </c>
      <c r="AX65" s="127">
        <f t="shared" si="180"/>
        <v>0</v>
      </c>
      <c r="AY65" s="127">
        <f t="shared" si="180"/>
        <v>0</v>
      </c>
      <c r="AZ65" s="127">
        <f t="shared" si="180"/>
        <v>0</v>
      </c>
      <c r="BA65" s="127">
        <f t="shared" si="180"/>
        <v>44962</v>
      </c>
      <c r="BB65" s="127">
        <f t="shared" si="180"/>
        <v>14596</v>
      </c>
      <c r="BC65" s="127">
        <f t="shared" si="180"/>
        <v>0</v>
      </c>
      <c r="BD65" s="127">
        <f t="shared" si="180"/>
        <v>94973</v>
      </c>
      <c r="BE65" s="127">
        <f t="shared" si="180"/>
        <v>0</v>
      </c>
      <c r="BF65" s="127">
        <f t="shared" si="180"/>
        <v>0</v>
      </c>
      <c r="BG65" s="127">
        <f t="shared" si="180"/>
        <v>0</v>
      </c>
      <c r="BH65" s="127">
        <f t="shared" si="180"/>
        <v>0</v>
      </c>
      <c r="BI65" s="127">
        <f t="shared" si="180"/>
        <v>0</v>
      </c>
      <c r="BJ65" s="127">
        <f t="shared" si="180"/>
        <v>0</v>
      </c>
      <c r="BK65" s="127">
        <f t="shared" si="180"/>
        <v>2433</v>
      </c>
      <c r="BL65" s="128">
        <f t="shared" si="180"/>
        <v>3432909</v>
      </c>
      <c r="BM65" s="127">
        <f t="shared" si="180"/>
        <v>108214</v>
      </c>
      <c r="BN65" s="127">
        <f t="shared" si="180"/>
        <v>464113</v>
      </c>
      <c r="BO65" s="127">
        <f t="shared" ref="BO65:DZ65" si="181">BO158</f>
        <v>0</v>
      </c>
      <c r="BP65" s="127">
        <f t="shared" si="181"/>
        <v>0</v>
      </c>
      <c r="BQ65" s="127">
        <f t="shared" si="181"/>
        <v>0</v>
      </c>
      <c r="BR65" s="127">
        <f t="shared" si="181"/>
        <v>0</v>
      </c>
      <c r="BS65" s="127">
        <f t="shared" si="181"/>
        <v>104326</v>
      </c>
      <c r="BT65" s="127">
        <f t="shared" si="181"/>
        <v>0</v>
      </c>
      <c r="BU65" s="127">
        <f t="shared" si="181"/>
        <v>0</v>
      </c>
      <c r="BV65" s="127">
        <f t="shared" si="181"/>
        <v>6159</v>
      </c>
      <c r="BW65" s="127">
        <f t="shared" si="181"/>
        <v>0</v>
      </c>
      <c r="BX65" s="127">
        <f t="shared" si="181"/>
        <v>0</v>
      </c>
      <c r="BY65" s="127">
        <f t="shared" si="181"/>
        <v>0</v>
      </c>
      <c r="BZ65" s="127">
        <f t="shared" si="181"/>
        <v>0</v>
      </c>
      <c r="CA65" s="127">
        <f t="shared" si="181"/>
        <v>0</v>
      </c>
      <c r="CB65" s="127">
        <f t="shared" si="181"/>
        <v>0</v>
      </c>
      <c r="CC65" s="127">
        <f t="shared" si="181"/>
        <v>0</v>
      </c>
      <c r="CD65" s="127">
        <f t="shared" si="181"/>
        <v>0</v>
      </c>
      <c r="CE65" s="127">
        <f t="shared" si="181"/>
        <v>0</v>
      </c>
      <c r="CF65" s="127">
        <f t="shared" si="181"/>
        <v>0</v>
      </c>
      <c r="CG65" s="127">
        <f t="shared" si="181"/>
        <v>0</v>
      </c>
      <c r="CH65" s="127">
        <f t="shared" si="181"/>
        <v>0</v>
      </c>
      <c r="CI65" s="127">
        <f t="shared" si="181"/>
        <v>0</v>
      </c>
      <c r="CJ65" s="127">
        <f t="shared" si="181"/>
        <v>0</v>
      </c>
      <c r="CK65" s="127">
        <f t="shared" si="181"/>
        <v>0</v>
      </c>
      <c r="CL65" s="127">
        <f t="shared" si="181"/>
        <v>0</v>
      </c>
      <c r="CM65" s="128">
        <f t="shared" si="181"/>
        <v>4115721</v>
      </c>
      <c r="CN65" s="127">
        <f t="shared" si="181"/>
        <v>0</v>
      </c>
      <c r="CO65" s="127">
        <f t="shared" si="181"/>
        <v>0</v>
      </c>
      <c r="CP65" s="127">
        <f t="shared" si="181"/>
        <v>0</v>
      </c>
      <c r="CQ65" s="127">
        <f t="shared" si="181"/>
        <v>751445</v>
      </c>
      <c r="CR65" s="127">
        <f t="shared" si="181"/>
        <v>0</v>
      </c>
      <c r="CS65" s="128">
        <f t="shared" si="181"/>
        <v>4867166</v>
      </c>
      <c r="CT65" s="127">
        <f t="shared" si="181"/>
        <v>176717</v>
      </c>
      <c r="CU65" s="127">
        <f t="shared" si="181"/>
        <v>603997</v>
      </c>
      <c r="CV65" s="127">
        <f t="shared" si="181"/>
        <v>0</v>
      </c>
      <c r="CW65" s="127">
        <f t="shared" si="181"/>
        <v>0</v>
      </c>
      <c r="CX65" s="127">
        <f t="shared" si="181"/>
        <v>258430</v>
      </c>
      <c r="CY65" s="127">
        <f t="shared" si="181"/>
        <v>0</v>
      </c>
      <c r="CZ65" s="127">
        <f t="shared" si="181"/>
        <v>0</v>
      </c>
      <c r="DA65" s="127">
        <f t="shared" si="181"/>
        <v>0</v>
      </c>
      <c r="DB65" s="127">
        <f t="shared" si="181"/>
        <v>0</v>
      </c>
      <c r="DC65" s="127">
        <f t="shared" si="181"/>
        <v>0</v>
      </c>
      <c r="DD65" s="127">
        <f t="shared" si="181"/>
        <v>0</v>
      </c>
      <c r="DE65" s="127">
        <f t="shared" si="181"/>
        <v>0</v>
      </c>
      <c r="DF65" s="127">
        <f t="shared" si="181"/>
        <v>0</v>
      </c>
      <c r="DG65" s="127">
        <f t="shared" si="181"/>
        <v>0</v>
      </c>
      <c r="DH65" s="127">
        <f t="shared" si="181"/>
        <v>3645</v>
      </c>
      <c r="DI65" s="127">
        <f t="shared" si="181"/>
        <v>152500</v>
      </c>
      <c r="DJ65" s="127">
        <f t="shared" si="181"/>
        <v>0</v>
      </c>
      <c r="DK65" s="127">
        <f t="shared" si="181"/>
        <v>0</v>
      </c>
      <c r="DL65" s="127">
        <f t="shared" si="181"/>
        <v>0</v>
      </c>
      <c r="DM65" s="127">
        <f t="shared" si="181"/>
        <v>0</v>
      </c>
      <c r="DN65" s="127">
        <f t="shared" si="181"/>
        <v>49851</v>
      </c>
      <c r="DO65" s="127">
        <f t="shared" si="181"/>
        <v>7313</v>
      </c>
      <c r="DP65" s="127">
        <f t="shared" si="181"/>
        <v>0</v>
      </c>
      <c r="DQ65" s="127">
        <f t="shared" si="181"/>
        <v>0</v>
      </c>
      <c r="DR65" s="127">
        <f t="shared" si="181"/>
        <v>0</v>
      </c>
      <c r="DS65" s="127">
        <f t="shared" si="181"/>
        <v>0</v>
      </c>
      <c r="DT65" s="127">
        <f t="shared" si="181"/>
        <v>0</v>
      </c>
      <c r="DU65" s="127">
        <f t="shared" si="181"/>
        <v>1654282</v>
      </c>
      <c r="DV65" s="127">
        <f t="shared" si="181"/>
        <v>0</v>
      </c>
      <c r="DW65" s="127">
        <f t="shared" si="181"/>
        <v>0</v>
      </c>
      <c r="DX65" s="127">
        <f t="shared" si="181"/>
        <v>0</v>
      </c>
      <c r="DY65" s="127">
        <f t="shared" si="181"/>
        <v>0</v>
      </c>
      <c r="DZ65" s="127">
        <f t="shared" si="181"/>
        <v>0</v>
      </c>
      <c r="EA65" s="127">
        <f t="shared" ref="EA65:GC65" si="182">EA158</f>
        <v>368422</v>
      </c>
      <c r="EB65" s="127">
        <f t="shared" si="182"/>
        <v>21849</v>
      </c>
      <c r="EC65" s="127">
        <f t="shared" si="182"/>
        <v>0</v>
      </c>
      <c r="ED65" s="127">
        <f t="shared" si="182"/>
        <v>0</v>
      </c>
      <c r="EE65" s="127">
        <f t="shared" si="182"/>
        <v>0</v>
      </c>
      <c r="EF65" s="127">
        <f t="shared" si="182"/>
        <v>0</v>
      </c>
      <c r="EG65" s="127">
        <f t="shared" si="182"/>
        <v>0</v>
      </c>
      <c r="EH65" s="127">
        <f t="shared" si="182"/>
        <v>0</v>
      </c>
      <c r="EI65" s="127">
        <f t="shared" si="182"/>
        <v>0</v>
      </c>
      <c r="EJ65" s="127">
        <f t="shared" si="182"/>
        <v>0</v>
      </c>
      <c r="EK65" s="127">
        <f t="shared" si="182"/>
        <v>0</v>
      </c>
      <c r="EL65" s="127">
        <f t="shared" si="182"/>
        <v>0</v>
      </c>
      <c r="EM65" s="127">
        <f t="shared" si="182"/>
        <v>0</v>
      </c>
      <c r="EN65" s="127">
        <f t="shared" si="182"/>
        <v>0</v>
      </c>
      <c r="EO65" s="127">
        <f t="shared" si="182"/>
        <v>2899</v>
      </c>
      <c r="EP65" s="127">
        <f t="shared" si="182"/>
        <v>0</v>
      </c>
      <c r="EQ65" s="127">
        <f t="shared" si="182"/>
        <v>0</v>
      </c>
      <c r="ER65" s="127">
        <f t="shared" si="182"/>
        <v>112801</v>
      </c>
      <c r="ES65" s="127">
        <f t="shared" si="182"/>
        <v>0</v>
      </c>
      <c r="ET65" s="127">
        <f t="shared" si="182"/>
        <v>78229</v>
      </c>
      <c r="EU65" s="127">
        <f t="shared" si="182"/>
        <v>41000</v>
      </c>
      <c r="EV65" s="127">
        <f t="shared" si="182"/>
        <v>9940</v>
      </c>
      <c r="EW65" s="127">
        <f t="shared" si="182"/>
        <v>65757</v>
      </c>
      <c r="EX65" s="127">
        <f t="shared" si="182"/>
        <v>1000</v>
      </c>
      <c r="EY65" s="127">
        <f t="shared" si="182"/>
        <v>25546</v>
      </c>
      <c r="EZ65" s="127">
        <f t="shared" si="182"/>
        <v>0</v>
      </c>
      <c r="FA65" s="127">
        <f t="shared" si="182"/>
        <v>0</v>
      </c>
      <c r="FB65" s="127">
        <f t="shared" si="182"/>
        <v>2905</v>
      </c>
      <c r="FC65" s="127">
        <f t="shared" si="182"/>
        <v>0</v>
      </c>
      <c r="FD65" s="127">
        <f t="shared" si="182"/>
        <v>0</v>
      </c>
      <c r="FE65" s="127">
        <f t="shared" si="182"/>
        <v>0</v>
      </c>
      <c r="FF65" s="127">
        <f t="shared" si="182"/>
        <v>0</v>
      </c>
      <c r="FG65" s="127">
        <f t="shared" si="182"/>
        <v>0</v>
      </c>
      <c r="FH65" s="127">
        <f t="shared" si="182"/>
        <v>0</v>
      </c>
      <c r="FI65" s="127">
        <f t="shared" si="182"/>
        <v>225</v>
      </c>
      <c r="FJ65" s="127">
        <f t="shared" si="182"/>
        <v>0</v>
      </c>
      <c r="FK65" s="127">
        <f t="shared" si="182"/>
        <v>0</v>
      </c>
      <c r="FL65" s="127">
        <f t="shared" si="182"/>
        <v>0</v>
      </c>
      <c r="FM65" s="127">
        <f t="shared" si="182"/>
        <v>193326</v>
      </c>
      <c r="FN65" s="127">
        <f t="shared" si="182"/>
        <v>0</v>
      </c>
      <c r="FO65" s="127">
        <f t="shared" si="182"/>
        <v>0</v>
      </c>
      <c r="FP65" s="127">
        <f t="shared" si="182"/>
        <v>0</v>
      </c>
      <c r="FQ65" s="127">
        <f t="shared" si="182"/>
        <v>131450</v>
      </c>
      <c r="FR65" s="127">
        <f t="shared" si="182"/>
        <v>527478</v>
      </c>
      <c r="FS65" s="127">
        <f t="shared" si="182"/>
        <v>391</v>
      </c>
      <c r="FT65" s="127">
        <f t="shared" si="182"/>
        <v>0</v>
      </c>
      <c r="FU65" s="127">
        <f t="shared" si="182"/>
        <v>0</v>
      </c>
      <c r="FV65" s="127">
        <f t="shared" si="182"/>
        <v>293</v>
      </c>
      <c r="FW65" s="127">
        <f t="shared" si="182"/>
        <v>0</v>
      </c>
      <c r="FX65" s="127">
        <f t="shared" si="182"/>
        <v>227</v>
      </c>
      <c r="FY65" s="127">
        <f t="shared" si="182"/>
        <v>0</v>
      </c>
      <c r="FZ65" s="127">
        <f t="shared" si="182"/>
        <v>1049</v>
      </c>
      <c r="GA65" s="128">
        <f t="shared" si="182"/>
        <v>4491522</v>
      </c>
      <c r="GB65" s="127">
        <f t="shared" si="182"/>
        <v>751445</v>
      </c>
      <c r="GC65" s="211">
        <f t="shared" si="182"/>
        <v>5242967</v>
      </c>
    </row>
    <row r="66" spans="2:185" outlineLevel="1">
      <c r="B66" s="73" t="s">
        <v>70</v>
      </c>
      <c r="C66" s="124" t="str">
        <f t="shared" ref="C66:BN66" si="183">C159</f>
        <v>410354900000</v>
      </c>
      <c r="D66" s="124" t="str">
        <f t="shared" si="183"/>
        <v>Town of Moreau</v>
      </c>
      <c r="E66" s="124" t="str">
        <f t="shared" si="183"/>
        <v>Saratoga</v>
      </c>
      <c r="F66" s="124" t="str">
        <f t="shared" si="183"/>
        <v>12/31</v>
      </c>
      <c r="G66" s="125">
        <f t="shared" si="183"/>
        <v>14728</v>
      </c>
      <c r="H66" s="126">
        <f t="shared" si="183"/>
        <v>0</v>
      </c>
      <c r="I66" s="126">
        <f t="shared" si="183"/>
        <v>41.9</v>
      </c>
      <c r="J66" s="127">
        <f t="shared" si="183"/>
        <v>1039551342</v>
      </c>
      <c r="K66" s="127">
        <f t="shared" si="183"/>
        <v>3603707</v>
      </c>
      <c r="L66" s="127">
        <f t="shared" si="183"/>
        <v>1782427</v>
      </c>
      <c r="M66" s="127">
        <f t="shared" si="183"/>
        <v>0</v>
      </c>
      <c r="N66" s="127">
        <f t="shared" si="183"/>
        <v>0</v>
      </c>
      <c r="O66" s="127">
        <f t="shared" si="183"/>
        <v>0</v>
      </c>
      <c r="P66" s="127">
        <f t="shared" si="183"/>
        <v>52143</v>
      </c>
      <c r="Q66" s="127">
        <f t="shared" si="183"/>
        <v>16821</v>
      </c>
      <c r="R66" s="127">
        <f t="shared" si="183"/>
        <v>0</v>
      </c>
      <c r="S66" s="127">
        <f t="shared" si="183"/>
        <v>0</v>
      </c>
      <c r="T66" s="127">
        <f t="shared" si="183"/>
        <v>0</v>
      </c>
      <c r="U66" s="127">
        <f t="shared" si="183"/>
        <v>1677028</v>
      </c>
      <c r="V66" s="127">
        <f t="shared" si="183"/>
        <v>0</v>
      </c>
      <c r="W66" s="127">
        <f t="shared" si="183"/>
        <v>0</v>
      </c>
      <c r="X66" s="127">
        <f t="shared" si="183"/>
        <v>153466</v>
      </c>
      <c r="Y66" s="127">
        <f t="shared" si="183"/>
        <v>0</v>
      </c>
      <c r="Z66" s="127">
        <f t="shared" si="183"/>
        <v>0</v>
      </c>
      <c r="AA66" s="127">
        <f t="shared" si="183"/>
        <v>0</v>
      </c>
      <c r="AB66" s="127">
        <f t="shared" si="183"/>
        <v>8147</v>
      </c>
      <c r="AC66" s="127">
        <f t="shared" si="183"/>
        <v>0</v>
      </c>
      <c r="AD66" s="127">
        <f t="shared" si="183"/>
        <v>21607</v>
      </c>
      <c r="AE66" s="127">
        <f t="shared" si="183"/>
        <v>473131</v>
      </c>
      <c r="AF66" s="127">
        <f t="shared" si="183"/>
        <v>0</v>
      </c>
      <c r="AG66" s="127">
        <f t="shared" si="183"/>
        <v>0</v>
      </c>
      <c r="AH66" s="127">
        <f t="shared" si="183"/>
        <v>0</v>
      </c>
      <c r="AI66" s="127">
        <f t="shared" si="183"/>
        <v>0</v>
      </c>
      <c r="AJ66" s="127">
        <f t="shared" si="183"/>
        <v>20892</v>
      </c>
      <c r="AK66" s="127">
        <f t="shared" si="183"/>
        <v>6109</v>
      </c>
      <c r="AL66" s="127">
        <f t="shared" si="183"/>
        <v>677147</v>
      </c>
      <c r="AM66" s="127">
        <f t="shared" si="183"/>
        <v>225751</v>
      </c>
      <c r="AN66" s="127">
        <f t="shared" si="183"/>
        <v>0</v>
      </c>
      <c r="AO66" s="127">
        <f t="shared" si="183"/>
        <v>0</v>
      </c>
      <c r="AP66" s="127">
        <f t="shared" si="183"/>
        <v>0</v>
      </c>
      <c r="AQ66" s="127">
        <f t="shared" si="183"/>
        <v>0</v>
      </c>
      <c r="AR66" s="127">
        <f t="shared" si="183"/>
        <v>0</v>
      </c>
      <c r="AS66" s="127">
        <f t="shared" si="183"/>
        <v>0</v>
      </c>
      <c r="AT66" s="127">
        <f t="shared" si="183"/>
        <v>0</v>
      </c>
      <c r="AU66" s="127">
        <f t="shared" si="183"/>
        <v>0</v>
      </c>
      <c r="AV66" s="127">
        <f t="shared" si="183"/>
        <v>0</v>
      </c>
      <c r="AW66" s="127">
        <f t="shared" si="183"/>
        <v>0</v>
      </c>
      <c r="AX66" s="127">
        <f t="shared" si="183"/>
        <v>0</v>
      </c>
      <c r="AY66" s="127">
        <f t="shared" si="183"/>
        <v>0</v>
      </c>
      <c r="AZ66" s="127">
        <f t="shared" si="183"/>
        <v>0</v>
      </c>
      <c r="BA66" s="127">
        <f t="shared" si="183"/>
        <v>50685</v>
      </c>
      <c r="BB66" s="127">
        <f t="shared" si="183"/>
        <v>1871</v>
      </c>
      <c r="BC66" s="127">
        <f t="shared" si="183"/>
        <v>0</v>
      </c>
      <c r="BD66" s="127">
        <f t="shared" si="183"/>
        <v>190166</v>
      </c>
      <c r="BE66" s="127">
        <f t="shared" si="183"/>
        <v>0</v>
      </c>
      <c r="BF66" s="127">
        <f t="shared" si="183"/>
        <v>15924</v>
      </c>
      <c r="BG66" s="127">
        <f t="shared" si="183"/>
        <v>0</v>
      </c>
      <c r="BH66" s="127">
        <f t="shared" si="183"/>
        <v>0</v>
      </c>
      <c r="BI66" s="127">
        <f t="shared" si="183"/>
        <v>150</v>
      </c>
      <c r="BJ66" s="127">
        <f t="shared" si="183"/>
        <v>0</v>
      </c>
      <c r="BK66" s="127">
        <f t="shared" si="183"/>
        <v>107215</v>
      </c>
      <c r="BL66" s="128">
        <f t="shared" si="183"/>
        <v>5480680</v>
      </c>
      <c r="BM66" s="127">
        <f t="shared" si="183"/>
        <v>46153</v>
      </c>
      <c r="BN66" s="127">
        <f t="shared" si="183"/>
        <v>272130</v>
      </c>
      <c r="BO66" s="127">
        <f t="shared" ref="BO66:DZ66" si="184">BO159</f>
        <v>0</v>
      </c>
      <c r="BP66" s="127">
        <f t="shared" si="184"/>
        <v>0</v>
      </c>
      <c r="BQ66" s="127">
        <f t="shared" si="184"/>
        <v>0</v>
      </c>
      <c r="BR66" s="127">
        <f t="shared" si="184"/>
        <v>0</v>
      </c>
      <c r="BS66" s="127">
        <f t="shared" si="184"/>
        <v>115198</v>
      </c>
      <c r="BT66" s="127">
        <f t="shared" si="184"/>
        <v>0</v>
      </c>
      <c r="BU66" s="127">
        <f t="shared" si="184"/>
        <v>0</v>
      </c>
      <c r="BV66" s="127">
        <f t="shared" si="184"/>
        <v>5200</v>
      </c>
      <c r="BW66" s="127">
        <f t="shared" si="184"/>
        <v>73471</v>
      </c>
      <c r="BX66" s="127">
        <f t="shared" si="184"/>
        <v>0</v>
      </c>
      <c r="BY66" s="127">
        <f t="shared" si="184"/>
        <v>0</v>
      </c>
      <c r="BZ66" s="127">
        <f t="shared" si="184"/>
        <v>5147</v>
      </c>
      <c r="CA66" s="127">
        <f t="shared" si="184"/>
        <v>0</v>
      </c>
      <c r="CB66" s="127">
        <f t="shared" si="184"/>
        <v>0</v>
      </c>
      <c r="CC66" s="127">
        <f t="shared" si="184"/>
        <v>0</v>
      </c>
      <c r="CD66" s="127">
        <f t="shared" si="184"/>
        <v>0</v>
      </c>
      <c r="CE66" s="127">
        <f t="shared" si="184"/>
        <v>0</v>
      </c>
      <c r="CF66" s="127">
        <f t="shared" si="184"/>
        <v>0</v>
      </c>
      <c r="CG66" s="127">
        <f t="shared" si="184"/>
        <v>0</v>
      </c>
      <c r="CH66" s="127">
        <f t="shared" si="184"/>
        <v>0</v>
      </c>
      <c r="CI66" s="127">
        <f t="shared" si="184"/>
        <v>0</v>
      </c>
      <c r="CJ66" s="127">
        <f t="shared" si="184"/>
        <v>0</v>
      </c>
      <c r="CK66" s="127">
        <f t="shared" si="184"/>
        <v>0</v>
      </c>
      <c r="CL66" s="127">
        <f t="shared" si="184"/>
        <v>0</v>
      </c>
      <c r="CM66" s="128">
        <f t="shared" si="184"/>
        <v>5997979</v>
      </c>
      <c r="CN66" s="127">
        <f t="shared" si="184"/>
        <v>0</v>
      </c>
      <c r="CO66" s="127">
        <f t="shared" si="184"/>
        <v>0</v>
      </c>
      <c r="CP66" s="127">
        <f t="shared" si="184"/>
        <v>0</v>
      </c>
      <c r="CQ66" s="127">
        <f t="shared" si="184"/>
        <v>70231</v>
      </c>
      <c r="CR66" s="127">
        <f t="shared" si="184"/>
        <v>0</v>
      </c>
      <c r="CS66" s="128">
        <f t="shared" si="184"/>
        <v>6068210</v>
      </c>
      <c r="CT66" s="127">
        <f t="shared" si="184"/>
        <v>101928</v>
      </c>
      <c r="CU66" s="127">
        <f t="shared" si="184"/>
        <v>707483</v>
      </c>
      <c r="CV66" s="127">
        <f t="shared" si="184"/>
        <v>0</v>
      </c>
      <c r="CW66" s="127">
        <f t="shared" si="184"/>
        <v>15299</v>
      </c>
      <c r="CX66" s="127">
        <f t="shared" si="184"/>
        <v>22122</v>
      </c>
      <c r="CY66" s="127">
        <f t="shared" si="184"/>
        <v>0</v>
      </c>
      <c r="CZ66" s="127">
        <f t="shared" si="184"/>
        <v>0</v>
      </c>
      <c r="DA66" s="127">
        <f t="shared" si="184"/>
        <v>0</v>
      </c>
      <c r="DB66" s="127">
        <f t="shared" si="184"/>
        <v>0</v>
      </c>
      <c r="DC66" s="127">
        <f t="shared" si="184"/>
        <v>0</v>
      </c>
      <c r="DD66" s="127">
        <f t="shared" si="184"/>
        <v>0</v>
      </c>
      <c r="DE66" s="127">
        <f t="shared" si="184"/>
        <v>0</v>
      </c>
      <c r="DF66" s="127">
        <f t="shared" si="184"/>
        <v>0</v>
      </c>
      <c r="DG66" s="127">
        <f t="shared" si="184"/>
        <v>0</v>
      </c>
      <c r="DH66" s="127">
        <f t="shared" si="184"/>
        <v>35323</v>
      </c>
      <c r="DI66" s="127">
        <f t="shared" si="184"/>
        <v>406016</v>
      </c>
      <c r="DJ66" s="127">
        <f t="shared" si="184"/>
        <v>690400</v>
      </c>
      <c r="DK66" s="127">
        <f t="shared" si="184"/>
        <v>0</v>
      </c>
      <c r="DL66" s="127">
        <f t="shared" si="184"/>
        <v>0</v>
      </c>
      <c r="DM66" s="127">
        <f t="shared" si="184"/>
        <v>0</v>
      </c>
      <c r="DN66" s="127">
        <f t="shared" si="184"/>
        <v>125551</v>
      </c>
      <c r="DO66" s="127">
        <f t="shared" si="184"/>
        <v>1161</v>
      </c>
      <c r="DP66" s="127">
        <f t="shared" si="184"/>
        <v>495</v>
      </c>
      <c r="DQ66" s="127">
        <f t="shared" si="184"/>
        <v>0</v>
      </c>
      <c r="DR66" s="127">
        <f t="shared" si="184"/>
        <v>433</v>
      </c>
      <c r="DS66" s="127">
        <f t="shared" si="184"/>
        <v>0</v>
      </c>
      <c r="DT66" s="127">
        <f t="shared" si="184"/>
        <v>0</v>
      </c>
      <c r="DU66" s="127">
        <f t="shared" si="184"/>
        <v>1190758</v>
      </c>
      <c r="DV66" s="127">
        <f t="shared" si="184"/>
        <v>0</v>
      </c>
      <c r="DW66" s="127">
        <f t="shared" si="184"/>
        <v>4288</v>
      </c>
      <c r="DX66" s="127">
        <f t="shared" si="184"/>
        <v>0</v>
      </c>
      <c r="DY66" s="127">
        <f t="shared" si="184"/>
        <v>0</v>
      </c>
      <c r="DZ66" s="127">
        <f t="shared" si="184"/>
        <v>0</v>
      </c>
      <c r="EA66" s="127">
        <f t="shared" ref="EA66:GC66" si="185">EA159</f>
        <v>54278</v>
      </c>
      <c r="EB66" s="127">
        <f t="shared" si="185"/>
        <v>65464</v>
      </c>
      <c r="EC66" s="127">
        <f t="shared" si="185"/>
        <v>0</v>
      </c>
      <c r="ED66" s="127">
        <f t="shared" si="185"/>
        <v>0</v>
      </c>
      <c r="EE66" s="127">
        <f t="shared" si="185"/>
        <v>0</v>
      </c>
      <c r="EF66" s="127">
        <f t="shared" si="185"/>
        <v>0</v>
      </c>
      <c r="EG66" s="127">
        <f t="shared" si="185"/>
        <v>0</v>
      </c>
      <c r="EH66" s="127">
        <f t="shared" si="185"/>
        <v>0</v>
      </c>
      <c r="EI66" s="127">
        <f t="shared" si="185"/>
        <v>0</v>
      </c>
      <c r="EJ66" s="127">
        <f t="shared" si="185"/>
        <v>0</v>
      </c>
      <c r="EK66" s="127">
        <f t="shared" si="185"/>
        <v>0</v>
      </c>
      <c r="EL66" s="127">
        <f t="shared" si="185"/>
        <v>0</v>
      </c>
      <c r="EM66" s="127">
        <f t="shared" si="185"/>
        <v>854</v>
      </c>
      <c r="EN66" s="127">
        <f t="shared" si="185"/>
        <v>124</v>
      </c>
      <c r="EO66" s="127">
        <f t="shared" si="185"/>
        <v>2350</v>
      </c>
      <c r="EP66" s="127">
        <f t="shared" si="185"/>
        <v>0</v>
      </c>
      <c r="EQ66" s="127">
        <f t="shared" si="185"/>
        <v>875</v>
      </c>
      <c r="ER66" s="127">
        <f t="shared" si="185"/>
        <v>291331</v>
      </c>
      <c r="ES66" s="127">
        <f t="shared" si="185"/>
        <v>0</v>
      </c>
      <c r="ET66" s="127">
        <f t="shared" si="185"/>
        <v>140476</v>
      </c>
      <c r="EU66" s="127">
        <f t="shared" si="185"/>
        <v>595880</v>
      </c>
      <c r="EV66" s="127">
        <f t="shared" si="185"/>
        <v>24800</v>
      </c>
      <c r="EW66" s="127">
        <f t="shared" si="185"/>
        <v>6548</v>
      </c>
      <c r="EX66" s="127">
        <f t="shared" si="185"/>
        <v>243824</v>
      </c>
      <c r="EY66" s="127">
        <f t="shared" si="185"/>
        <v>2360</v>
      </c>
      <c r="EZ66" s="127">
        <f t="shared" si="185"/>
        <v>0</v>
      </c>
      <c r="FA66" s="127">
        <f t="shared" si="185"/>
        <v>0</v>
      </c>
      <c r="FB66" s="127">
        <f t="shared" si="185"/>
        <v>0</v>
      </c>
      <c r="FC66" s="127">
        <f t="shared" si="185"/>
        <v>459536</v>
      </c>
      <c r="FD66" s="127">
        <f t="shared" si="185"/>
        <v>0</v>
      </c>
      <c r="FE66" s="127">
        <f t="shared" si="185"/>
        <v>0</v>
      </c>
      <c r="FF66" s="127">
        <f t="shared" si="185"/>
        <v>0</v>
      </c>
      <c r="FG66" s="127">
        <f t="shared" si="185"/>
        <v>23897</v>
      </c>
      <c r="FH66" s="127">
        <f t="shared" si="185"/>
        <v>0</v>
      </c>
      <c r="FI66" s="127">
        <f t="shared" si="185"/>
        <v>192312</v>
      </c>
      <c r="FJ66" s="127">
        <f t="shared" si="185"/>
        <v>0</v>
      </c>
      <c r="FK66" s="127">
        <f t="shared" si="185"/>
        <v>18000</v>
      </c>
      <c r="FL66" s="127">
        <f t="shared" si="185"/>
        <v>0</v>
      </c>
      <c r="FM66" s="127">
        <f t="shared" si="185"/>
        <v>131549</v>
      </c>
      <c r="FN66" s="127">
        <f t="shared" si="185"/>
        <v>0</v>
      </c>
      <c r="FO66" s="127">
        <f t="shared" si="185"/>
        <v>0</v>
      </c>
      <c r="FP66" s="127">
        <f t="shared" si="185"/>
        <v>0</v>
      </c>
      <c r="FQ66" s="127">
        <f t="shared" si="185"/>
        <v>81541</v>
      </c>
      <c r="FR66" s="127">
        <f t="shared" si="185"/>
        <v>442171</v>
      </c>
      <c r="FS66" s="127">
        <f t="shared" si="185"/>
        <v>1914</v>
      </c>
      <c r="FT66" s="127">
        <f t="shared" si="185"/>
        <v>8247</v>
      </c>
      <c r="FU66" s="127">
        <f t="shared" si="185"/>
        <v>0</v>
      </c>
      <c r="FV66" s="127">
        <f t="shared" si="185"/>
        <v>860</v>
      </c>
      <c r="FW66" s="127">
        <f t="shared" si="185"/>
        <v>0</v>
      </c>
      <c r="FX66" s="127">
        <f t="shared" si="185"/>
        <v>36424</v>
      </c>
      <c r="FY66" s="127">
        <f t="shared" si="185"/>
        <v>128704</v>
      </c>
      <c r="FZ66" s="127">
        <f t="shared" si="185"/>
        <v>0</v>
      </c>
      <c r="GA66" s="128">
        <f t="shared" si="185"/>
        <v>6255576</v>
      </c>
      <c r="GB66" s="127">
        <f t="shared" si="185"/>
        <v>70231</v>
      </c>
      <c r="GC66" s="211">
        <f t="shared" si="185"/>
        <v>6325807</v>
      </c>
    </row>
    <row r="67" spans="2:185" outlineLevel="1">
      <c r="B67" s="74" t="s">
        <v>71</v>
      </c>
      <c r="C67" s="75" t="str">
        <f t="shared" ref="C67:BN67" si="186">C160</f>
        <v>410454904730</v>
      </c>
      <c r="D67" s="75" t="str">
        <f t="shared" si="186"/>
        <v>Village of South Glens Falls</v>
      </c>
      <c r="E67" s="75" t="str">
        <f t="shared" si="186"/>
        <v>Saratoga</v>
      </c>
      <c r="F67" s="75" t="str">
        <f t="shared" si="186"/>
        <v>05/31</v>
      </c>
      <c r="G67" s="76">
        <f t="shared" si="186"/>
        <v>3518</v>
      </c>
      <c r="H67" s="76">
        <f t="shared" si="186"/>
        <v>0</v>
      </c>
      <c r="I67" s="77">
        <f t="shared" si="186"/>
        <v>1.4</v>
      </c>
      <c r="J67" s="78">
        <f t="shared" si="186"/>
        <v>222451938</v>
      </c>
      <c r="K67" s="78">
        <f t="shared" si="186"/>
        <v>0</v>
      </c>
      <c r="L67" s="78">
        <f t="shared" si="186"/>
        <v>1026532</v>
      </c>
      <c r="M67" s="78">
        <f t="shared" si="186"/>
        <v>0</v>
      </c>
      <c r="N67" s="78">
        <f t="shared" si="186"/>
        <v>0</v>
      </c>
      <c r="O67" s="78">
        <f t="shared" si="186"/>
        <v>0</v>
      </c>
      <c r="P67" s="78">
        <f t="shared" si="186"/>
        <v>44289</v>
      </c>
      <c r="Q67" s="78">
        <f t="shared" si="186"/>
        <v>8623</v>
      </c>
      <c r="R67" s="78">
        <f t="shared" si="186"/>
        <v>0</v>
      </c>
      <c r="S67" s="78">
        <f t="shared" si="186"/>
        <v>0</v>
      </c>
      <c r="T67" s="78">
        <f t="shared" si="186"/>
        <v>0</v>
      </c>
      <c r="U67" s="78">
        <f t="shared" si="186"/>
        <v>521277</v>
      </c>
      <c r="V67" s="78">
        <f t="shared" si="186"/>
        <v>45352</v>
      </c>
      <c r="W67" s="78">
        <f t="shared" si="186"/>
        <v>0</v>
      </c>
      <c r="X67" s="78">
        <f t="shared" si="186"/>
        <v>55006</v>
      </c>
      <c r="Y67" s="78">
        <f t="shared" si="186"/>
        <v>0</v>
      </c>
      <c r="Z67" s="78">
        <f t="shared" si="186"/>
        <v>0</v>
      </c>
      <c r="AA67" s="78">
        <f t="shared" si="186"/>
        <v>0</v>
      </c>
      <c r="AB67" s="78">
        <f t="shared" si="186"/>
        <v>8763</v>
      </c>
      <c r="AC67" s="78">
        <f t="shared" si="186"/>
        <v>0</v>
      </c>
      <c r="AD67" s="78">
        <f t="shared" si="186"/>
        <v>232</v>
      </c>
      <c r="AE67" s="78">
        <f t="shared" si="186"/>
        <v>460</v>
      </c>
      <c r="AF67" s="78">
        <f t="shared" si="186"/>
        <v>0</v>
      </c>
      <c r="AG67" s="78">
        <f t="shared" si="186"/>
        <v>0</v>
      </c>
      <c r="AH67" s="78">
        <f t="shared" si="186"/>
        <v>0</v>
      </c>
      <c r="AI67" s="78">
        <f t="shared" si="186"/>
        <v>0</v>
      </c>
      <c r="AJ67" s="78">
        <f t="shared" si="186"/>
        <v>0</v>
      </c>
      <c r="AK67" s="78">
        <f t="shared" si="186"/>
        <v>11054</v>
      </c>
      <c r="AL67" s="78">
        <f t="shared" si="186"/>
        <v>329830</v>
      </c>
      <c r="AM67" s="78">
        <f t="shared" si="186"/>
        <v>378712</v>
      </c>
      <c r="AN67" s="78">
        <f t="shared" si="186"/>
        <v>0</v>
      </c>
      <c r="AO67" s="78">
        <f t="shared" si="186"/>
        <v>0</v>
      </c>
      <c r="AP67" s="78">
        <f t="shared" si="186"/>
        <v>0</v>
      </c>
      <c r="AQ67" s="78">
        <f t="shared" si="186"/>
        <v>406016</v>
      </c>
      <c r="AR67" s="78">
        <f t="shared" si="186"/>
        <v>0</v>
      </c>
      <c r="AS67" s="78">
        <f t="shared" si="186"/>
        <v>0</v>
      </c>
      <c r="AT67" s="78">
        <f t="shared" si="186"/>
        <v>0</v>
      </c>
      <c r="AU67" s="78">
        <f t="shared" si="186"/>
        <v>0</v>
      </c>
      <c r="AV67" s="78">
        <f t="shared" si="186"/>
        <v>0</v>
      </c>
      <c r="AW67" s="78">
        <f t="shared" si="186"/>
        <v>0</v>
      </c>
      <c r="AX67" s="78">
        <f t="shared" si="186"/>
        <v>0</v>
      </c>
      <c r="AY67" s="78">
        <f t="shared" si="186"/>
        <v>0</v>
      </c>
      <c r="AZ67" s="78">
        <f t="shared" si="186"/>
        <v>0</v>
      </c>
      <c r="BA67" s="78">
        <f t="shared" si="186"/>
        <v>7755</v>
      </c>
      <c r="BB67" s="78">
        <f t="shared" si="186"/>
        <v>7103</v>
      </c>
      <c r="BC67" s="78">
        <f t="shared" si="186"/>
        <v>0</v>
      </c>
      <c r="BD67" s="78">
        <f t="shared" si="186"/>
        <v>930</v>
      </c>
      <c r="BE67" s="78">
        <f t="shared" si="186"/>
        <v>0</v>
      </c>
      <c r="BF67" s="78">
        <f t="shared" si="186"/>
        <v>23403</v>
      </c>
      <c r="BG67" s="78">
        <f t="shared" si="186"/>
        <v>0</v>
      </c>
      <c r="BH67" s="78">
        <f t="shared" si="186"/>
        <v>0</v>
      </c>
      <c r="BI67" s="78">
        <f t="shared" si="186"/>
        <v>2524</v>
      </c>
      <c r="BJ67" s="78">
        <f t="shared" si="186"/>
        <v>0</v>
      </c>
      <c r="BK67" s="78">
        <f t="shared" si="186"/>
        <v>65552</v>
      </c>
      <c r="BL67" s="80">
        <f t="shared" si="186"/>
        <v>2943413</v>
      </c>
      <c r="BM67" s="78">
        <f t="shared" si="186"/>
        <v>34762</v>
      </c>
      <c r="BN67" s="78">
        <f t="shared" si="186"/>
        <v>37470</v>
      </c>
      <c r="BO67" s="78">
        <f t="shared" ref="BO67:DZ67" si="187">BO160</f>
        <v>0</v>
      </c>
      <c r="BP67" s="78">
        <f t="shared" si="187"/>
        <v>0</v>
      </c>
      <c r="BQ67" s="78">
        <f t="shared" si="187"/>
        <v>0</v>
      </c>
      <c r="BR67" s="78">
        <f t="shared" si="187"/>
        <v>0</v>
      </c>
      <c r="BS67" s="78">
        <f t="shared" si="187"/>
        <v>33651</v>
      </c>
      <c r="BT67" s="78">
        <f t="shared" si="187"/>
        <v>0</v>
      </c>
      <c r="BU67" s="78">
        <f t="shared" si="187"/>
        <v>0</v>
      </c>
      <c r="BV67" s="78">
        <f t="shared" si="187"/>
        <v>0</v>
      </c>
      <c r="BW67" s="78">
        <f t="shared" si="187"/>
        <v>0</v>
      </c>
      <c r="BX67" s="78">
        <f t="shared" si="187"/>
        <v>0</v>
      </c>
      <c r="BY67" s="78">
        <f t="shared" si="187"/>
        <v>0</v>
      </c>
      <c r="BZ67" s="78">
        <f t="shared" si="187"/>
        <v>22368</v>
      </c>
      <c r="CA67" s="78">
        <f t="shared" si="187"/>
        <v>0</v>
      </c>
      <c r="CB67" s="78">
        <f t="shared" si="187"/>
        <v>0</v>
      </c>
      <c r="CC67" s="78">
        <f t="shared" si="187"/>
        <v>0</v>
      </c>
      <c r="CD67" s="78">
        <f t="shared" si="187"/>
        <v>0</v>
      </c>
      <c r="CE67" s="78">
        <f t="shared" si="187"/>
        <v>0</v>
      </c>
      <c r="CF67" s="78">
        <f t="shared" si="187"/>
        <v>147772</v>
      </c>
      <c r="CG67" s="78">
        <f t="shared" si="187"/>
        <v>0</v>
      </c>
      <c r="CH67" s="78">
        <f t="shared" si="187"/>
        <v>0</v>
      </c>
      <c r="CI67" s="78">
        <f t="shared" si="187"/>
        <v>0</v>
      </c>
      <c r="CJ67" s="78">
        <f t="shared" si="187"/>
        <v>0</v>
      </c>
      <c r="CK67" s="78">
        <f t="shared" si="187"/>
        <v>0</v>
      </c>
      <c r="CL67" s="78">
        <f t="shared" si="187"/>
        <v>0</v>
      </c>
      <c r="CM67" s="80">
        <f t="shared" si="187"/>
        <v>3219436</v>
      </c>
      <c r="CN67" s="78">
        <f t="shared" si="187"/>
        <v>0</v>
      </c>
      <c r="CO67" s="78">
        <f t="shared" si="187"/>
        <v>0</v>
      </c>
      <c r="CP67" s="78">
        <f t="shared" si="187"/>
        <v>0</v>
      </c>
      <c r="CQ67" s="78">
        <f t="shared" si="187"/>
        <v>0</v>
      </c>
      <c r="CR67" s="78">
        <f t="shared" si="187"/>
        <v>0</v>
      </c>
      <c r="CS67" s="80">
        <f t="shared" si="187"/>
        <v>3219436</v>
      </c>
      <c r="CT67" s="78">
        <f t="shared" si="187"/>
        <v>139536</v>
      </c>
      <c r="CU67" s="78">
        <f t="shared" si="187"/>
        <v>255765</v>
      </c>
      <c r="CV67" s="78">
        <f t="shared" si="187"/>
        <v>0</v>
      </c>
      <c r="CW67" s="78">
        <f t="shared" si="187"/>
        <v>0</v>
      </c>
      <c r="CX67" s="78">
        <f t="shared" si="187"/>
        <v>2536</v>
      </c>
      <c r="CY67" s="78">
        <f t="shared" si="187"/>
        <v>2795</v>
      </c>
      <c r="CZ67" s="78">
        <f t="shared" si="187"/>
        <v>0</v>
      </c>
      <c r="DA67" s="78">
        <f t="shared" si="187"/>
        <v>0</v>
      </c>
      <c r="DB67" s="78">
        <f t="shared" si="187"/>
        <v>0</v>
      </c>
      <c r="DC67" s="78">
        <f t="shared" si="187"/>
        <v>0</v>
      </c>
      <c r="DD67" s="78">
        <f t="shared" si="187"/>
        <v>0</v>
      </c>
      <c r="DE67" s="78">
        <f t="shared" si="187"/>
        <v>0</v>
      </c>
      <c r="DF67" s="78">
        <f t="shared" si="187"/>
        <v>0</v>
      </c>
      <c r="DG67" s="78">
        <f t="shared" si="187"/>
        <v>0</v>
      </c>
      <c r="DH67" s="78">
        <f t="shared" si="187"/>
        <v>439013</v>
      </c>
      <c r="DI67" s="78">
        <f t="shared" si="187"/>
        <v>488036</v>
      </c>
      <c r="DJ67" s="78">
        <f t="shared" si="187"/>
        <v>0</v>
      </c>
      <c r="DK67" s="78">
        <f t="shared" si="187"/>
        <v>0</v>
      </c>
      <c r="DL67" s="78">
        <f t="shared" si="187"/>
        <v>0</v>
      </c>
      <c r="DM67" s="78">
        <f t="shared" si="187"/>
        <v>0</v>
      </c>
      <c r="DN67" s="78">
        <f t="shared" si="187"/>
        <v>1627</v>
      </c>
      <c r="DO67" s="78">
        <f t="shared" si="187"/>
        <v>450</v>
      </c>
      <c r="DP67" s="78">
        <f t="shared" si="187"/>
        <v>0</v>
      </c>
      <c r="DQ67" s="78">
        <f t="shared" si="187"/>
        <v>0</v>
      </c>
      <c r="DR67" s="78">
        <f t="shared" si="187"/>
        <v>0</v>
      </c>
      <c r="DS67" s="78">
        <f t="shared" si="187"/>
        <v>0</v>
      </c>
      <c r="DT67" s="78">
        <f t="shared" si="187"/>
        <v>0</v>
      </c>
      <c r="DU67" s="78">
        <f t="shared" si="187"/>
        <v>355679</v>
      </c>
      <c r="DV67" s="78">
        <f t="shared" si="187"/>
        <v>0</v>
      </c>
      <c r="DW67" s="78">
        <f t="shared" si="187"/>
        <v>5631</v>
      </c>
      <c r="DX67" s="78">
        <f t="shared" si="187"/>
        <v>0</v>
      </c>
      <c r="DY67" s="78">
        <f t="shared" si="187"/>
        <v>0</v>
      </c>
      <c r="DZ67" s="78">
        <f t="shared" si="187"/>
        <v>0</v>
      </c>
      <c r="EA67" s="78">
        <f t="shared" ref="EA67:GC67" si="188">EA160</f>
        <v>0</v>
      </c>
      <c r="EB67" s="78">
        <f t="shared" si="188"/>
        <v>76219</v>
      </c>
      <c r="EC67" s="78">
        <f t="shared" si="188"/>
        <v>6376</v>
      </c>
      <c r="ED67" s="78">
        <f t="shared" si="188"/>
        <v>0</v>
      </c>
      <c r="EE67" s="78">
        <f t="shared" si="188"/>
        <v>0</v>
      </c>
      <c r="EF67" s="78">
        <f t="shared" si="188"/>
        <v>0</v>
      </c>
      <c r="EG67" s="78">
        <f t="shared" si="188"/>
        <v>0</v>
      </c>
      <c r="EH67" s="78">
        <f t="shared" si="188"/>
        <v>0</v>
      </c>
      <c r="EI67" s="78">
        <f t="shared" si="188"/>
        <v>0</v>
      </c>
      <c r="EJ67" s="78">
        <f t="shared" si="188"/>
        <v>0</v>
      </c>
      <c r="EK67" s="78">
        <f t="shared" si="188"/>
        <v>0</v>
      </c>
      <c r="EL67" s="78">
        <f t="shared" si="188"/>
        <v>0</v>
      </c>
      <c r="EM67" s="78">
        <f t="shared" si="188"/>
        <v>25120</v>
      </c>
      <c r="EN67" s="78">
        <f t="shared" si="188"/>
        <v>122652</v>
      </c>
      <c r="EO67" s="78">
        <f t="shared" si="188"/>
        <v>4861</v>
      </c>
      <c r="EP67" s="78">
        <f t="shared" si="188"/>
        <v>0</v>
      </c>
      <c r="EQ67" s="78">
        <f t="shared" si="188"/>
        <v>0</v>
      </c>
      <c r="ER67" s="78">
        <f t="shared" si="188"/>
        <v>35744</v>
      </c>
      <c r="ES67" s="78">
        <f t="shared" si="188"/>
        <v>0</v>
      </c>
      <c r="ET67" s="78">
        <f t="shared" si="188"/>
        <v>0</v>
      </c>
      <c r="EU67" s="78">
        <f t="shared" si="188"/>
        <v>0</v>
      </c>
      <c r="EV67" s="78">
        <f t="shared" si="188"/>
        <v>8790</v>
      </c>
      <c r="EW67" s="78">
        <f t="shared" si="188"/>
        <v>2665</v>
      </c>
      <c r="EX67" s="78">
        <f t="shared" si="188"/>
        <v>0</v>
      </c>
      <c r="EY67" s="78">
        <f t="shared" si="188"/>
        <v>0</v>
      </c>
      <c r="EZ67" s="78">
        <f t="shared" si="188"/>
        <v>7023</v>
      </c>
      <c r="FA67" s="78">
        <f t="shared" si="188"/>
        <v>0</v>
      </c>
      <c r="FB67" s="78">
        <f t="shared" si="188"/>
        <v>0</v>
      </c>
      <c r="FC67" s="78">
        <f t="shared" si="188"/>
        <v>217394</v>
      </c>
      <c r="FD67" s="78">
        <f t="shared" si="188"/>
        <v>0</v>
      </c>
      <c r="FE67" s="78">
        <f t="shared" si="188"/>
        <v>0</v>
      </c>
      <c r="FF67" s="78">
        <f t="shared" si="188"/>
        <v>0</v>
      </c>
      <c r="FG67" s="78">
        <f t="shared" si="188"/>
        <v>340517</v>
      </c>
      <c r="FH67" s="78">
        <f t="shared" si="188"/>
        <v>3357</v>
      </c>
      <c r="FI67" s="78">
        <f t="shared" si="188"/>
        <v>0</v>
      </c>
      <c r="FJ67" s="78">
        <f t="shared" si="188"/>
        <v>0</v>
      </c>
      <c r="FK67" s="78">
        <f t="shared" si="188"/>
        <v>0</v>
      </c>
      <c r="FL67" s="78">
        <f t="shared" si="188"/>
        <v>0</v>
      </c>
      <c r="FM67" s="78">
        <f t="shared" si="188"/>
        <v>35709</v>
      </c>
      <c r="FN67" s="78">
        <f t="shared" si="188"/>
        <v>52953</v>
      </c>
      <c r="FO67" s="78">
        <f t="shared" si="188"/>
        <v>0</v>
      </c>
      <c r="FP67" s="78">
        <f t="shared" si="188"/>
        <v>0</v>
      </c>
      <c r="FQ67" s="78">
        <f t="shared" si="188"/>
        <v>0</v>
      </c>
      <c r="FR67" s="78">
        <f t="shared" si="188"/>
        <v>456024</v>
      </c>
      <c r="FS67" s="78">
        <f t="shared" si="188"/>
        <v>0</v>
      </c>
      <c r="FT67" s="78">
        <f t="shared" si="188"/>
        <v>0</v>
      </c>
      <c r="FU67" s="78">
        <f t="shared" si="188"/>
        <v>22362</v>
      </c>
      <c r="FV67" s="78">
        <f t="shared" si="188"/>
        <v>0</v>
      </c>
      <c r="FW67" s="78">
        <f t="shared" si="188"/>
        <v>0</v>
      </c>
      <c r="FX67" s="78">
        <f t="shared" si="188"/>
        <v>71447</v>
      </c>
      <c r="FY67" s="78">
        <f t="shared" si="188"/>
        <v>25000</v>
      </c>
      <c r="FZ67" s="78">
        <f t="shared" si="188"/>
        <v>859</v>
      </c>
      <c r="GA67" s="80">
        <f t="shared" si="188"/>
        <v>3206140</v>
      </c>
      <c r="GB67" s="78">
        <f t="shared" si="188"/>
        <v>0</v>
      </c>
      <c r="GC67" s="212">
        <f t="shared" si="188"/>
        <v>3206140</v>
      </c>
    </row>
    <row r="68" spans="2:185" outlineLevel="1">
      <c r="B68" s="73" t="s">
        <v>72</v>
      </c>
      <c r="C68" s="124" t="str">
        <f t="shared" ref="C68:BN68" si="189">C161</f>
        <v>410360100000</v>
      </c>
      <c r="D68" s="124" t="str">
        <f t="shared" si="189"/>
        <v>Town of Northumberland</v>
      </c>
      <c r="E68" s="124" t="str">
        <f t="shared" si="189"/>
        <v>Saratoga</v>
      </c>
      <c r="F68" s="124" t="str">
        <f t="shared" si="189"/>
        <v>12/31</v>
      </c>
      <c r="G68" s="125">
        <f t="shared" si="189"/>
        <v>5087</v>
      </c>
      <c r="H68" s="126">
        <f t="shared" si="189"/>
        <v>0</v>
      </c>
      <c r="I68" s="126">
        <f t="shared" si="189"/>
        <v>32.299999999999997</v>
      </c>
      <c r="J68" s="127">
        <f t="shared" si="189"/>
        <v>356992179</v>
      </c>
      <c r="K68" s="127">
        <f t="shared" si="189"/>
        <v>130000</v>
      </c>
      <c r="L68" s="127">
        <f t="shared" si="189"/>
        <v>587527</v>
      </c>
      <c r="M68" s="127">
        <f t="shared" si="189"/>
        <v>0</v>
      </c>
      <c r="N68" s="127">
        <f t="shared" si="189"/>
        <v>0</v>
      </c>
      <c r="O68" s="127">
        <f t="shared" si="189"/>
        <v>0</v>
      </c>
      <c r="P68" s="127">
        <f t="shared" si="189"/>
        <v>0</v>
      </c>
      <c r="Q68" s="127">
        <f t="shared" si="189"/>
        <v>5344</v>
      </c>
      <c r="R68" s="127">
        <f t="shared" si="189"/>
        <v>0</v>
      </c>
      <c r="S68" s="127">
        <f t="shared" si="189"/>
        <v>0</v>
      </c>
      <c r="T68" s="127">
        <f t="shared" si="189"/>
        <v>0</v>
      </c>
      <c r="U68" s="127">
        <f t="shared" si="189"/>
        <v>924822</v>
      </c>
      <c r="V68" s="127">
        <f t="shared" si="189"/>
        <v>0</v>
      </c>
      <c r="W68" s="127">
        <f t="shared" si="189"/>
        <v>0</v>
      </c>
      <c r="X68" s="127">
        <f t="shared" si="189"/>
        <v>0</v>
      </c>
      <c r="Y68" s="127">
        <f t="shared" si="189"/>
        <v>0</v>
      </c>
      <c r="Z68" s="127">
        <f t="shared" si="189"/>
        <v>0</v>
      </c>
      <c r="AA68" s="127">
        <f t="shared" si="189"/>
        <v>0</v>
      </c>
      <c r="AB68" s="127">
        <f t="shared" si="189"/>
        <v>1010</v>
      </c>
      <c r="AC68" s="127">
        <f t="shared" si="189"/>
        <v>0</v>
      </c>
      <c r="AD68" s="127">
        <f t="shared" si="189"/>
        <v>0</v>
      </c>
      <c r="AE68" s="127">
        <f t="shared" si="189"/>
        <v>0</v>
      </c>
      <c r="AF68" s="127">
        <f t="shared" si="189"/>
        <v>0</v>
      </c>
      <c r="AG68" s="127">
        <f t="shared" si="189"/>
        <v>0</v>
      </c>
      <c r="AH68" s="127">
        <f t="shared" si="189"/>
        <v>0</v>
      </c>
      <c r="AI68" s="127">
        <f t="shared" si="189"/>
        <v>0</v>
      </c>
      <c r="AJ68" s="127">
        <f t="shared" si="189"/>
        <v>0</v>
      </c>
      <c r="AK68" s="127">
        <f t="shared" si="189"/>
        <v>17257</v>
      </c>
      <c r="AL68" s="127">
        <f t="shared" si="189"/>
        <v>0</v>
      </c>
      <c r="AM68" s="127">
        <f t="shared" si="189"/>
        <v>24540</v>
      </c>
      <c r="AN68" s="127">
        <f t="shared" si="189"/>
        <v>0</v>
      </c>
      <c r="AO68" s="127">
        <f t="shared" si="189"/>
        <v>0</v>
      </c>
      <c r="AP68" s="127">
        <f t="shared" si="189"/>
        <v>0</v>
      </c>
      <c r="AQ68" s="127">
        <f t="shared" si="189"/>
        <v>0</v>
      </c>
      <c r="AR68" s="127">
        <f t="shared" si="189"/>
        <v>0</v>
      </c>
      <c r="AS68" s="127">
        <f t="shared" si="189"/>
        <v>0</v>
      </c>
      <c r="AT68" s="127">
        <f t="shared" si="189"/>
        <v>0</v>
      </c>
      <c r="AU68" s="127">
        <f t="shared" si="189"/>
        <v>0</v>
      </c>
      <c r="AV68" s="127">
        <f t="shared" si="189"/>
        <v>0</v>
      </c>
      <c r="AW68" s="127">
        <f t="shared" si="189"/>
        <v>0</v>
      </c>
      <c r="AX68" s="127">
        <f t="shared" si="189"/>
        <v>0</v>
      </c>
      <c r="AY68" s="127">
        <f t="shared" si="189"/>
        <v>0</v>
      </c>
      <c r="AZ68" s="127">
        <f t="shared" si="189"/>
        <v>0</v>
      </c>
      <c r="BA68" s="127">
        <f t="shared" si="189"/>
        <v>5979</v>
      </c>
      <c r="BB68" s="127">
        <f t="shared" si="189"/>
        <v>1300</v>
      </c>
      <c r="BC68" s="127">
        <f t="shared" si="189"/>
        <v>0</v>
      </c>
      <c r="BD68" s="127">
        <f t="shared" si="189"/>
        <v>31399</v>
      </c>
      <c r="BE68" s="127">
        <f t="shared" si="189"/>
        <v>0</v>
      </c>
      <c r="BF68" s="127">
        <f t="shared" si="189"/>
        <v>121747</v>
      </c>
      <c r="BG68" s="127">
        <f t="shared" si="189"/>
        <v>0</v>
      </c>
      <c r="BH68" s="127">
        <f t="shared" si="189"/>
        <v>0</v>
      </c>
      <c r="BI68" s="127">
        <f t="shared" si="189"/>
        <v>0</v>
      </c>
      <c r="BJ68" s="127">
        <f t="shared" si="189"/>
        <v>0</v>
      </c>
      <c r="BK68" s="127">
        <f t="shared" si="189"/>
        <v>725</v>
      </c>
      <c r="BL68" s="128">
        <f t="shared" si="189"/>
        <v>1721650</v>
      </c>
      <c r="BM68" s="127">
        <f t="shared" si="189"/>
        <v>15152</v>
      </c>
      <c r="BN68" s="127">
        <f t="shared" si="189"/>
        <v>126084</v>
      </c>
      <c r="BO68" s="127">
        <f t="shared" ref="BO68:DZ68" si="190">BO161</f>
        <v>9351</v>
      </c>
      <c r="BP68" s="127">
        <f t="shared" si="190"/>
        <v>0</v>
      </c>
      <c r="BQ68" s="127">
        <f t="shared" si="190"/>
        <v>0</v>
      </c>
      <c r="BR68" s="127">
        <f t="shared" si="190"/>
        <v>0</v>
      </c>
      <c r="BS68" s="127">
        <f t="shared" si="190"/>
        <v>93616</v>
      </c>
      <c r="BT68" s="127">
        <f t="shared" si="190"/>
        <v>0</v>
      </c>
      <c r="BU68" s="127">
        <f t="shared" si="190"/>
        <v>0</v>
      </c>
      <c r="BV68" s="127">
        <f t="shared" si="190"/>
        <v>2018</v>
      </c>
      <c r="BW68" s="127">
        <f t="shared" si="190"/>
        <v>0</v>
      </c>
      <c r="BX68" s="127">
        <f t="shared" si="190"/>
        <v>0</v>
      </c>
      <c r="BY68" s="127">
        <f t="shared" si="190"/>
        <v>0</v>
      </c>
      <c r="BZ68" s="127">
        <f t="shared" si="190"/>
        <v>4297</v>
      </c>
      <c r="CA68" s="127">
        <f t="shared" si="190"/>
        <v>0</v>
      </c>
      <c r="CB68" s="127">
        <f t="shared" si="190"/>
        <v>0</v>
      </c>
      <c r="CC68" s="127">
        <f t="shared" si="190"/>
        <v>0</v>
      </c>
      <c r="CD68" s="127">
        <f t="shared" si="190"/>
        <v>0</v>
      </c>
      <c r="CE68" s="127">
        <f t="shared" si="190"/>
        <v>0</v>
      </c>
      <c r="CF68" s="127">
        <f t="shared" si="190"/>
        <v>0</v>
      </c>
      <c r="CG68" s="127">
        <f t="shared" si="190"/>
        <v>122942</v>
      </c>
      <c r="CH68" s="127">
        <f t="shared" si="190"/>
        <v>0</v>
      </c>
      <c r="CI68" s="127">
        <f t="shared" si="190"/>
        <v>0</v>
      </c>
      <c r="CJ68" s="127">
        <f t="shared" si="190"/>
        <v>0</v>
      </c>
      <c r="CK68" s="127">
        <f t="shared" si="190"/>
        <v>0</v>
      </c>
      <c r="CL68" s="127">
        <f t="shared" si="190"/>
        <v>0</v>
      </c>
      <c r="CM68" s="128">
        <f t="shared" si="190"/>
        <v>2095110</v>
      </c>
      <c r="CN68" s="127">
        <f t="shared" si="190"/>
        <v>0</v>
      </c>
      <c r="CO68" s="127">
        <f t="shared" si="190"/>
        <v>0</v>
      </c>
      <c r="CP68" s="127">
        <f t="shared" si="190"/>
        <v>0</v>
      </c>
      <c r="CQ68" s="127">
        <f t="shared" si="190"/>
        <v>0</v>
      </c>
      <c r="CR68" s="127">
        <f t="shared" si="190"/>
        <v>0</v>
      </c>
      <c r="CS68" s="128">
        <f t="shared" si="190"/>
        <v>2095110</v>
      </c>
      <c r="CT68" s="127">
        <f t="shared" si="190"/>
        <v>106296</v>
      </c>
      <c r="CU68" s="127">
        <f t="shared" si="190"/>
        <v>228176</v>
      </c>
      <c r="CV68" s="127">
        <f t="shared" si="190"/>
        <v>0</v>
      </c>
      <c r="CW68" s="127">
        <f t="shared" si="190"/>
        <v>0</v>
      </c>
      <c r="CX68" s="127">
        <f t="shared" si="190"/>
        <v>19225</v>
      </c>
      <c r="CY68" s="127">
        <f t="shared" si="190"/>
        <v>0</v>
      </c>
      <c r="CZ68" s="127">
        <f t="shared" si="190"/>
        <v>0</v>
      </c>
      <c r="DA68" s="127">
        <f t="shared" si="190"/>
        <v>0</v>
      </c>
      <c r="DB68" s="127">
        <f t="shared" si="190"/>
        <v>0</v>
      </c>
      <c r="DC68" s="127">
        <f t="shared" si="190"/>
        <v>0</v>
      </c>
      <c r="DD68" s="127">
        <f t="shared" si="190"/>
        <v>0</v>
      </c>
      <c r="DE68" s="127">
        <f t="shared" si="190"/>
        <v>0</v>
      </c>
      <c r="DF68" s="127">
        <f t="shared" si="190"/>
        <v>0</v>
      </c>
      <c r="DG68" s="127">
        <f t="shared" si="190"/>
        <v>0</v>
      </c>
      <c r="DH68" s="127">
        <f t="shared" si="190"/>
        <v>4895</v>
      </c>
      <c r="DI68" s="127">
        <f t="shared" si="190"/>
        <v>112000</v>
      </c>
      <c r="DJ68" s="127">
        <f t="shared" si="190"/>
        <v>0</v>
      </c>
      <c r="DK68" s="127">
        <f t="shared" si="190"/>
        <v>0</v>
      </c>
      <c r="DL68" s="127">
        <f t="shared" si="190"/>
        <v>0</v>
      </c>
      <c r="DM68" s="127">
        <f t="shared" si="190"/>
        <v>0</v>
      </c>
      <c r="DN68" s="127">
        <f t="shared" si="190"/>
        <v>44448</v>
      </c>
      <c r="DO68" s="127">
        <f t="shared" si="190"/>
        <v>1525</v>
      </c>
      <c r="DP68" s="127">
        <f t="shared" si="190"/>
        <v>0</v>
      </c>
      <c r="DQ68" s="127">
        <f t="shared" si="190"/>
        <v>0</v>
      </c>
      <c r="DR68" s="127">
        <f t="shared" si="190"/>
        <v>7236</v>
      </c>
      <c r="DS68" s="127">
        <f t="shared" si="190"/>
        <v>0</v>
      </c>
      <c r="DT68" s="127">
        <f t="shared" si="190"/>
        <v>0</v>
      </c>
      <c r="DU68" s="127">
        <f t="shared" si="190"/>
        <v>779086</v>
      </c>
      <c r="DV68" s="127">
        <f t="shared" si="190"/>
        <v>0</v>
      </c>
      <c r="DW68" s="127">
        <f t="shared" si="190"/>
        <v>0</v>
      </c>
      <c r="DX68" s="127">
        <f t="shared" si="190"/>
        <v>0</v>
      </c>
      <c r="DY68" s="127">
        <f t="shared" si="190"/>
        <v>0</v>
      </c>
      <c r="DZ68" s="127">
        <f t="shared" si="190"/>
        <v>0</v>
      </c>
      <c r="EA68" s="127">
        <f t="shared" ref="EA68:GC68" si="191">EA161</f>
        <v>412692</v>
      </c>
      <c r="EB68" s="127">
        <f t="shared" si="191"/>
        <v>9943</v>
      </c>
      <c r="EC68" s="127">
        <f t="shared" si="191"/>
        <v>0</v>
      </c>
      <c r="ED68" s="127">
        <f t="shared" si="191"/>
        <v>0</v>
      </c>
      <c r="EE68" s="127">
        <f t="shared" si="191"/>
        <v>0</v>
      </c>
      <c r="EF68" s="127">
        <f t="shared" si="191"/>
        <v>0</v>
      </c>
      <c r="EG68" s="127">
        <f t="shared" si="191"/>
        <v>0</v>
      </c>
      <c r="EH68" s="127">
        <f t="shared" si="191"/>
        <v>0</v>
      </c>
      <c r="EI68" s="127">
        <f t="shared" si="191"/>
        <v>0</v>
      </c>
      <c r="EJ68" s="127">
        <f t="shared" si="191"/>
        <v>0</v>
      </c>
      <c r="EK68" s="127">
        <f t="shared" si="191"/>
        <v>0</v>
      </c>
      <c r="EL68" s="127">
        <f t="shared" si="191"/>
        <v>0</v>
      </c>
      <c r="EM68" s="127">
        <f t="shared" si="191"/>
        <v>0</v>
      </c>
      <c r="EN68" s="127">
        <f t="shared" si="191"/>
        <v>0</v>
      </c>
      <c r="EO68" s="127">
        <f t="shared" si="191"/>
        <v>0</v>
      </c>
      <c r="EP68" s="127">
        <f t="shared" si="191"/>
        <v>0</v>
      </c>
      <c r="EQ68" s="127">
        <f t="shared" si="191"/>
        <v>0</v>
      </c>
      <c r="ER68" s="127">
        <f t="shared" si="191"/>
        <v>8195</v>
      </c>
      <c r="ES68" s="127">
        <f t="shared" si="191"/>
        <v>0</v>
      </c>
      <c r="ET68" s="127">
        <f t="shared" si="191"/>
        <v>21720</v>
      </c>
      <c r="EU68" s="127">
        <f t="shared" si="191"/>
        <v>0</v>
      </c>
      <c r="EV68" s="127">
        <f t="shared" si="191"/>
        <v>1388</v>
      </c>
      <c r="EW68" s="127">
        <f t="shared" si="191"/>
        <v>0</v>
      </c>
      <c r="EX68" s="127">
        <f t="shared" si="191"/>
        <v>0</v>
      </c>
      <c r="EY68" s="127">
        <f t="shared" si="191"/>
        <v>936</v>
      </c>
      <c r="EZ68" s="127">
        <f t="shared" si="191"/>
        <v>105146</v>
      </c>
      <c r="FA68" s="127">
        <f t="shared" si="191"/>
        <v>0</v>
      </c>
      <c r="FB68" s="127">
        <f t="shared" si="191"/>
        <v>0</v>
      </c>
      <c r="FC68" s="127">
        <f t="shared" si="191"/>
        <v>0</v>
      </c>
      <c r="FD68" s="127">
        <f t="shared" si="191"/>
        <v>0</v>
      </c>
      <c r="FE68" s="127">
        <f t="shared" si="191"/>
        <v>0</v>
      </c>
      <c r="FF68" s="127">
        <f t="shared" si="191"/>
        <v>0</v>
      </c>
      <c r="FG68" s="127">
        <f t="shared" si="191"/>
        <v>2122</v>
      </c>
      <c r="FH68" s="127">
        <f t="shared" si="191"/>
        <v>0</v>
      </c>
      <c r="FI68" s="127">
        <f t="shared" si="191"/>
        <v>55157</v>
      </c>
      <c r="FJ68" s="127">
        <f t="shared" si="191"/>
        <v>0</v>
      </c>
      <c r="FK68" s="127">
        <f t="shared" si="191"/>
        <v>0</v>
      </c>
      <c r="FL68" s="127">
        <f t="shared" si="191"/>
        <v>0</v>
      </c>
      <c r="FM68" s="127">
        <f t="shared" si="191"/>
        <v>51462</v>
      </c>
      <c r="FN68" s="127">
        <f t="shared" si="191"/>
        <v>0</v>
      </c>
      <c r="FO68" s="127">
        <f t="shared" si="191"/>
        <v>0</v>
      </c>
      <c r="FP68" s="127">
        <f t="shared" si="191"/>
        <v>0</v>
      </c>
      <c r="FQ68" s="127">
        <f t="shared" si="191"/>
        <v>44030</v>
      </c>
      <c r="FR68" s="127">
        <f t="shared" si="191"/>
        <v>92448</v>
      </c>
      <c r="FS68" s="127">
        <f t="shared" si="191"/>
        <v>252</v>
      </c>
      <c r="FT68" s="127">
        <f t="shared" si="191"/>
        <v>0</v>
      </c>
      <c r="FU68" s="127">
        <f t="shared" si="191"/>
        <v>0</v>
      </c>
      <c r="FV68" s="127">
        <f t="shared" si="191"/>
        <v>5799</v>
      </c>
      <c r="FW68" s="127">
        <f t="shared" si="191"/>
        <v>0</v>
      </c>
      <c r="FX68" s="127">
        <f t="shared" si="191"/>
        <v>2129</v>
      </c>
      <c r="FY68" s="127">
        <f t="shared" si="191"/>
        <v>0</v>
      </c>
      <c r="FZ68" s="127">
        <f t="shared" si="191"/>
        <v>0</v>
      </c>
      <c r="GA68" s="128">
        <f t="shared" si="191"/>
        <v>2116306</v>
      </c>
      <c r="GB68" s="127">
        <f t="shared" si="191"/>
        <v>0</v>
      </c>
      <c r="GC68" s="211">
        <f t="shared" si="191"/>
        <v>2116306</v>
      </c>
    </row>
    <row r="69" spans="2:185" outlineLevel="1">
      <c r="B69" s="73" t="s">
        <v>73</v>
      </c>
      <c r="C69" s="124" t="str">
        <f t="shared" ref="C69:BN69" si="192">C162</f>
        <v>410369300000</v>
      </c>
      <c r="D69" s="124" t="str">
        <f t="shared" si="192"/>
        <v>Town of Providence</v>
      </c>
      <c r="E69" s="124" t="str">
        <f t="shared" si="192"/>
        <v>Saratoga</v>
      </c>
      <c r="F69" s="124" t="str">
        <f t="shared" si="192"/>
        <v>12/31</v>
      </c>
      <c r="G69" s="125">
        <f t="shared" si="192"/>
        <v>1995</v>
      </c>
      <c r="H69" s="126">
        <f t="shared" si="192"/>
        <v>0</v>
      </c>
      <c r="I69" s="126">
        <f t="shared" si="192"/>
        <v>44</v>
      </c>
      <c r="J69" s="127">
        <f t="shared" si="192"/>
        <v>178879200</v>
      </c>
      <c r="K69" s="127">
        <f t="shared" si="192"/>
        <v>129960</v>
      </c>
      <c r="L69" s="127">
        <f t="shared" si="192"/>
        <v>690436</v>
      </c>
      <c r="M69" s="127">
        <f t="shared" si="192"/>
        <v>0</v>
      </c>
      <c r="N69" s="127">
        <f t="shared" si="192"/>
        <v>0</v>
      </c>
      <c r="O69" s="127">
        <f t="shared" si="192"/>
        <v>0</v>
      </c>
      <c r="P69" s="127">
        <f t="shared" si="192"/>
        <v>0</v>
      </c>
      <c r="Q69" s="127">
        <f t="shared" si="192"/>
        <v>2935</v>
      </c>
      <c r="R69" s="127">
        <f t="shared" si="192"/>
        <v>0</v>
      </c>
      <c r="S69" s="127">
        <f t="shared" si="192"/>
        <v>0</v>
      </c>
      <c r="T69" s="127">
        <f t="shared" si="192"/>
        <v>0</v>
      </c>
      <c r="U69" s="127">
        <f t="shared" si="192"/>
        <v>497647</v>
      </c>
      <c r="V69" s="127">
        <f t="shared" si="192"/>
        <v>0</v>
      </c>
      <c r="W69" s="127">
        <f t="shared" si="192"/>
        <v>0</v>
      </c>
      <c r="X69" s="127">
        <f t="shared" si="192"/>
        <v>18056</v>
      </c>
      <c r="Y69" s="127">
        <f t="shared" si="192"/>
        <v>0</v>
      </c>
      <c r="Z69" s="127">
        <f t="shared" si="192"/>
        <v>0</v>
      </c>
      <c r="AA69" s="127">
        <f t="shared" si="192"/>
        <v>0</v>
      </c>
      <c r="AB69" s="127">
        <f t="shared" si="192"/>
        <v>29935</v>
      </c>
      <c r="AC69" s="127">
        <f t="shared" si="192"/>
        <v>0</v>
      </c>
      <c r="AD69" s="127">
        <f t="shared" si="192"/>
        <v>0</v>
      </c>
      <c r="AE69" s="127">
        <f t="shared" si="192"/>
        <v>0</v>
      </c>
      <c r="AF69" s="127">
        <f t="shared" si="192"/>
        <v>0</v>
      </c>
      <c r="AG69" s="127">
        <f t="shared" si="192"/>
        <v>0</v>
      </c>
      <c r="AH69" s="127">
        <f t="shared" si="192"/>
        <v>0</v>
      </c>
      <c r="AI69" s="127">
        <f t="shared" si="192"/>
        <v>0</v>
      </c>
      <c r="AJ69" s="127">
        <f t="shared" si="192"/>
        <v>0</v>
      </c>
      <c r="AK69" s="127">
        <f t="shared" si="192"/>
        <v>0</v>
      </c>
      <c r="AL69" s="127">
        <f t="shared" si="192"/>
        <v>0</v>
      </c>
      <c r="AM69" s="127">
        <f t="shared" si="192"/>
        <v>0</v>
      </c>
      <c r="AN69" s="127">
        <f t="shared" si="192"/>
        <v>0</v>
      </c>
      <c r="AO69" s="127">
        <f t="shared" si="192"/>
        <v>0</v>
      </c>
      <c r="AP69" s="127">
        <f t="shared" si="192"/>
        <v>0</v>
      </c>
      <c r="AQ69" s="127">
        <f t="shared" si="192"/>
        <v>0</v>
      </c>
      <c r="AR69" s="127">
        <f t="shared" si="192"/>
        <v>0</v>
      </c>
      <c r="AS69" s="127">
        <f t="shared" si="192"/>
        <v>0</v>
      </c>
      <c r="AT69" s="127">
        <f t="shared" si="192"/>
        <v>0</v>
      </c>
      <c r="AU69" s="127">
        <f t="shared" si="192"/>
        <v>0</v>
      </c>
      <c r="AV69" s="127">
        <f t="shared" si="192"/>
        <v>0</v>
      </c>
      <c r="AW69" s="127">
        <f t="shared" si="192"/>
        <v>0</v>
      </c>
      <c r="AX69" s="127">
        <f t="shared" si="192"/>
        <v>0</v>
      </c>
      <c r="AY69" s="127">
        <f t="shared" si="192"/>
        <v>0</v>
      </c>
      <c r="AZ69" s="127">
        <f t="shared" si="192"/>
        <v>0</v>
      </c>
      <c r="BA69" s="127">
        <f t="shared" si="192"/>
        <v>3360</v>
      </c>
      <c r="BB69" s="127">
        <f t="shared" si="192"/>
        <v>43930</v>
      </c>
      <c r="BC69" s="127">
        <f t="shared" si="192"/>
        <v>0</v>
      </c>
      <c r="BD69" s="127">
        <f t="shared" si="192"/>
        <v>4230</v>
      </c>
      <c r="BE69" s="127">
        <f t="shared" si="192"/>
        <v>0</v>
      </c>
      <c r="BF69" s="127">
        <f t="shared" si="192"/>
        <v>1600</v>
      </c>
      <c r="BG69" s="127">
        <f t="shared" si="192"/>
        <v>0</v>
      </c>
      <c r="BH69" s="127">
        <f t="shared" si="192"/>
        <v>0</v>
      </c>
      <c r="BI69" s="127">
        <f t="shared" si="192"/>
        <v>0</v>
      </c>
      <c r="BJ69" s="127">
        <f t="shared" si="192"/>
        <v>0</v>
      </c>
      <c r="BK69" s="127">
        <f t="shared" si="192"/>
        <v>4658</v>
      </c>
      <c r="BL69" s="128">
        <f t="shared" si="192"/>
        <v>1296787</v>
      </c>
      <c r="BM69" s="127">
        <f t="shared" si="192"/>
        <v>6039</v>
      </c>
      <c r="BN69" s="127">
        <f t="shared" si="192"/>
        <v>48884</v>
      </c>
      <c r="BO69" s="127">
        <f t="shared" ref="BO69:DZ69" si="193">BO162</f>
        <v>0</v>
      </c>
      <c r="BP69" s="127">
        <f t="shared" si="193"/>
        <v>0</v>
      </c>
      <c r="BQ69" s="127">
        <f t="shared" si="193"/>
        <v>0</v>
      </c>
      <c r="BR69" s="127">
        <f t="shared" si="193"/>
        <v>0</v>
      </c>
      <c r="BS69" s="127">
        <f t="shared" si="193"/>
        <v>86950</v>
      </c>
      <c r="BT69" s="127">
        <f t="shared" si="193"/>
        <v>0</v>
      </c>
      <c r="BU69" s="127">
        <f t="shared" si="193"/>
        <v>0</v>
      </c>
      <c r="BV69" s="127">
        <f t="shared" si="193"/>
        <v>625</v>
      </c>
      <c r="BW69" s="127">
        <f t="shared" si="193"/>
        <v>0</v>
      </c>
      <c r="BX69" s="127">
        <f t="shared" si="193"/>
        <v>0</v>
      </c>
      <c r="BY69" s="127">
        <f t="shared" si="193"/>
        <v>0</v>
      </c>
      <c r="BZ69" s="127">
        <f t="shared" si="193"/>
        <v>0</v>
      </c>
      <c r="CA69" s="127">
        <f t="shared" si="193"/>
        <v>0</v>
      </c>
      <c r="CB69" s="127">
        <f t="shared" si="193"/>
        <v>0</v>
      </c>
      <c r="CC69" s="127">
        <f t="shared" si="193"/>
        <v>0</v>
      </c>
      <c r="CD69" s="127">
        <f t="shared" si="193"/>
        <v>0</v>
      </c>
      <c r="CE69" s="127">
        <f t="shared" si="193"/>
        <v>0</v>
      </c>
      <c r="CF69" s="127">
        <f t="shared" si="193"/>
        <v>0</v>
      </c>
      <c r="CG69" s="127">
        <f t="shared" si="193"/>
        <v>0</v>
      </c>
      <c r="CH69" s="127">
        <f t="shared" si="193"/>
        <v>0</v>
      </c>
      <c r="CI69" s="127">
        <f t="shared" si="193"/>
        <v>0</v>
      </c>
      <c r="CJ69" s="127">
        <f t="shared" si="193"/>
        <v>0</v>
      </c>
      <c r="CK69" s="127">
        <f t="shared" si="193"/>
        <v>0</v>
      </c>
      <c r="CL69" s="127">
        <f t="shared" si="193"/>
        <v>0</v>
      </c>
      <c r="CM69" s="128">
        <f t="shared" si="193"/>
        <v>1439285</v>
      </c>
      <c r="CN69" s="127">
        <f t="shared" si="193"/>
        <v>61470</v>
      </c>
      <c r="CO69" s="127">
        <f t="shared" si="193"/>
        <v>0</v>
      </c>
      <c r="CP69" s="127">
        <f t="shared" si="193"/>
        <v>0</v>
      </c>
      <c r="CQ69" s="127">
        <f t="shared" si="193"/>
        <v>0</v>
      </c>
      <c r="CR69" s="127">
        <f t="shared" si="193"/>
        <v>0</v>
      </c>
      <c r="CS69" s="128">
        <f t="shared" si="193"/>
        <v>1500755</v>
      </c>
      <c r="CT69" s="127">
        <f t="shared" si="193"/>
        <v>64516</v>
      </c>
      <c r="CU69" s="127">
        <f t="shared" si="193"/>
        <v>92691</v>
      </c>
      <c r="CV69" s="127">
        <f t="shared" si="193"/>
        <v>0</v>
      </c>
      <c r="CW69" s="127">
        <f t="shared" si="193"/>
        <v>0</v>
      </c>
      <c r="CX69" s="127">
        <f t="shared" si="193"/>
        <v>2911</v>
      </c>
      <c r="CY69" s="127">
        <f t="shared" si="193"/>
        <v>0</v>
      </c>
      <c r="CZ69" s="127">
        <f t="shared" si="193"/>
        <v>0</v>
      </c>
      <c r="DA69" s="127">
        <f t="shared" si="193"/>
        <v>0</v>
      </c>
      <c r="DB69" s="127">
        <f t="shared" si="193"/>
        <v>0</v>
      </c>
      <c r="DC69" s="127">
        <f t="shared" si="193"/>
        <v>0</v>
      </c>
      <c r="DD69" s="127">
        <f t="shared" si="193"/>
        <v>0</v>
      </c>
      <c r="DE69" s="127">
        <f t="shared" si="193"/>
        <v>0</v>
      </c>
      <c r="DF69" s="127">
        <f t="shared" si="193"/>
        <v>0</v>
      </c>
      <c r="DG69" s="127">
        <f t="shared" si="193"/>
        <v>1983</v>
      </c>
      <c r="DH69" s="127">
        <f t="shared" si="193"/>
        <v>3999</v>
      </c>
      <c r="DI69" s="127">
        <f t="shared" si="193"/>
        <v>0</v>
      </c>
      <c r="DJ69" s="127">
        <f t="shared" si="193"/>
        <v>35370</v>
      </c>
      <c r="DK69" s="127">
        <f t="shared" si="193"/>
        <v>0</v>
      </c>
      <c r="DL69" s="127">
        <f t="shared" si="193"/>
        <v>0</v>
      </c>
      <c r="DM69" s="127">
        <f t="shared" si="193"/>
        <v>0</v>
      </c>
      <c r="DN69" s="127">
        <f t="shared" si="193"/>
        <v>9371</v>
      </c>
      <c r="DO69" s="127">
        <f t="shared" si="193"/>
        <v>267</v>
      </c>
      <c r="DP69" s="127">
        <f t="shared" si="193"/>
        <v>0</v>
      </c>
      <c r="DQ69" s="127">
        <f t="shared" si="193"/>
        <v>0</v>
      </c>
      <c r="DR69" s="127">
        <f t="shared" si="193"/>
        <v>0</v>
      </c>
      <c r="DS69" s="127">
        <f t="shared" si="193"/>
        <v>0</v>
      </c>
      <c r="DT69" s="127">
        <f t="shared" si="193"/>
        <v>0</v>
      </c>
      <c r="DU69" s="127">
        <f t="shared" si="193"/>
        <v>694720</v>
      </c>
      <c r="DV69" s="127">
        <f t="shared" si="193"/>
        <v>11817</v>
      </c>
      <c r="DW69" s="127">
        <f t="shared" si="193"/>
        <v>0</v>
      </c>
      <c r="DX69" s="127">
        <f t="shared" si="193"/>
        <v>0</v>
      </c>
      <c r="DY69" s="127">
        <f t="shared" si="193"/>
        <v>0</v>
      </c>
      <c r="DZ69" s="127">
        <f t="shared" si="193"/>
        <v>0</v>
      </c>
      <c r="EA69" s="127">
        <f t="shared" ref="EA69:GC69" si="194">EA162</f>
        <v>122698</v>
      </c>
      <c r="EB69" s="127">
        <f t="shared" si="194"/>
        <v>0</v>
      </c>
      <c r="EC69" s="127">
        <f t="shared" si="194"/>
        <v>0</v>
      </c>
      <c r="ED69" s="127">
        <f t="shared" si="194"/>
        <v>2230</v>
      </c>
      <c r="EE69" s="127">
        <f t="shared" si="194"/>
        <v>0</v>
      </c>
      <c r="EF69" s="127">
        <f t="shared" si="194"/>
        <v>0</v>
      </c>
      <c r="EG69" s="127">
        <f t="shared" si="194"/>
        <v>0</v>
      </c>
      <c r="EH69" s="127">
        <f t="shared" si="194"/>
        <v>0</v>
      </c>
      <c r="EI69" s="127">
        <f t="shared" si="194"/>
        <v>0</v>
      </c>
      <c r="EJ69" s="127">
        <f t="shared" si="194"/>
        <v>0</v>
      </c>
      <c r="EK69" s="127">
        <f t="shared" si="194"/>
        <v>0</v>
      </c>
      <c r="EL69" s="127">
        <f t="shared" si="194"/>
        <v>0</v>
      </c>
      <c r="EM69" s="127">
        <f t="shared" si="194"/>
        <v>0</v>
      </c>
      <c r="EN69" s="127">
        <f t="shared" si="194"/>
        <v>0</v>
      </c>
      <c r="EO69" s="127">
        <f t="shared" si="194"/>
        <v>0</v>
      </c>
      <c r="EP69" s="127">
        <f t="shared" si="194"/>
        <v>0</v>
      </c>
      <c r="EQ69" s="127">
        <f t="shared" si="194"/>
        <v>0</v>
      </c>
      <c r="ER69" s="127">
        <f t="shared" si="194"/>
        <v>11298</v>
      </c>
      <c r="ES69" s="127">
        <f t="shared" si="194"/>
        <v>0</v>
      </c>
      <c r="ET69" s="127">
        <f t="shared" si="194"/>
        <v>2070</v>
      </c>
      <c r="EU69" s="127">
        <f t="shared" si="194"/>
        <v>0</v>
      </c>
      <c r="EV69" s="127">
        <f t="shared" si="194"/>
        <v>372</v>
      </c>
      <c r="EW69" s="127">
        <f t="shared" si="194"/>
        <v>0</v>
      </c>
      <c r="EX69" s="127">
        <f t="shared" si="194"/>
        <v>226</v>
      </c>
      <c r="EY69" s="127">
        <f t="shared" si="194"/>
        <v>0</v>
      </c>
      <c r="EZ69" s="127">
        <f t="shared" si="194"/>
        <v>0</v>
      </c>
      <c r="FA69" s="127">
        <f t="shared" si="194"/>
        <v>0</v>
      </c>
      <c r="FB69" s="127">
        <f t="shared" si="194"/>
        <v>0</v>
      </c>
      <c r="FC69" s="127">
        <f t="shared" si="194"/>
        <v>0</v>
      </c>
      <c r="FD69" s="127">
        <f t="shared" si="194"/>
        <v>0</v>
      </c>
      <c r="FE69" s="127">
        <f t="shared" si="194"/>
        <v>0</v>
      </c>
      <c r="FF69" s="127">
        <f t="shared" si="194"/>
        <v>0</v>
      </c>
      <c r="FG69" s="127">
        <f t="shared" si="194"/>
        <v>0</v>
      </c>
      <c r="FH69" s="127">
        <f t="shared" si="194"/>
        <v>0</v>
      </c>
      <c r="FI69" s="127">
        <f t="shared" si="194"/>
        <v>23127</v>
      </c>
      <c r="FJ69" s="127">
        <f t="shared" si="194"/>
        <v>0</v>
      </c>
      <c r="FK69" s="127">
        <f t="shared" si="194"/>
        <v>0</v>
      </c>
      <c r="FL69" s="127">
        <f t="shared" si="194"/>
        <v>0</v>
      </c>
      <c r="FM69" s="127">
        <f t="shared" si="194"/>
        <v>41364</v>
      </c>
      <c r="FN69" s="127">
        <f t="shared" si="194"/>
        <v>0</v>
      </c>
      <c r="FO69" s="127">
        <f t="shared" si="194"/>
        <v>0</v>
      </c>
      <c r="FP69" s="127">
        <f t="shared" si="194"/>
        <v>0</v>
      </c>
      <c r="FQ69" s="127">
        <f t="shared" si="194"/>
        <v>31282</v>
      </c>
      <c r="FR69" s="127">
        <f t="shared" si="194"/>
        <v>112379</v>
      </c>
      <c r="FS69" s="127">
        <f t="shared" si="194"/>
        <v>0</v>
      </c>
      <c r="FT69" s="127">
        <f t="shared" si="194"/>
        <v>0</v>
      </c>
      <c r="FU69" s="127">
        <f t="shared" si="194"/>
        <v>0</v>
      </c>
      <c r="FV69" s="127">
        <f t="shared" si="194"/>
        <v>1411</v>
      </c>
      <c r="FW69" s="127">
        <f t="shared" si="194"/>
        <v>0</v>
      </c>
      <c r="FX69" s="127">
        <f t="shared" si="194"/>
        <v>5526</v>
      </c>
      <c r="FY69" s="127">
        <f t="shared" si="194"/>
        <v>75510</v>
      </c>
      <c r="FZ69" s="127">
        <f t="shared" si="194"/>
        <v>6155</v>
      </c>
      <c r="GA69" s="128">
        <f t="shared" si="194"/>
        <v>1353293</v>
      </c>
      <c r="GB69" s="127">
        <f t="shared" si="194"/>
        <v>0</v>
      </c>
      <c r="GC69" s="211">
        <f t="shared" si="194"/>
        <v>1353293</v>
      </c>
    </row>
    <row r="70" spans="2:185" outlineLevel="1">
      <c r="B70" s="73" t="s">
        <v>74</v>
      </c>
      <c r="C70" s="124" t="str">
        <f t="shared" ref="C70:BN70" si="195">C163</f>
        <v>410374700000</v>
      </c>
      <c r="D70" s="124" t="str">
        <f t="shared" si="195"/>
        <v>Town of Saratoga</v>
      </c>
      <c r="E70" s="124" t="str">
        <f t="shared" si="195"/>
        <v>Saratoga</v>
      </c>
      <c r="F70" s="124" t="str">
        <f t="shared" si="195"/>
        <v>12/31</v>
      </c>
      <c r="G70" s="125">
        <f t="shared" si="195"/>
        <v>5674</v>
      </c>
      <c r="H70" s="126">
        <f t="shared" si="195"/>
        <v>0</v>
      </c>
      <c r="I70" s="126">
        <f t="shared" si="195"/>
        <v>40.6</v>
      </c>
      <c r="J70" s="127">
        <f t="shared" si="195"/>
        <v>531289867</v>
      </c>
      <c r="K70" s="127">
        <f t="shared" si="195"/>
        <v>2955000</v>
      </c>
      <c r="L70" s="127">
        <f t="shared" si="195"/>
        <v>602688</v>
      </c>
      <c r="M70" s="127">
        <f t="shared" si="195"/>
        <v>0</v>
      </c>
      <c r="N70" s="127">
        <f t="shared" si="195"/>
        <v>0</v>
      </c>
      <c r="O70" s="127">
        <f t="shared" si="195"/>
        <v>0</v>
      </c>
      <c r="P70" s="127">
        <f t="shared" si="195"/>
        <v>0</v>
      </c>
      <c r="Q70" s="127">
        <f t="shared" si="195"/>
        <v>8451</v>
      </c>
      <c r="R70" s="127">
        <f t="shared" si="195"/>
        <v>0</v>
      </c>
      <c r="S70" s="127">
        <f t="shared" si="195"/>
        <v>0</v>
      </c>
      <c r="T70" s="127">
        <f t="shared" si="195"/>
        <v>0</v>
      </c>
      <c r="U70" s="127">
        <f t="shared" si="195"/>
        <v>1106553</v>
      </c>
      <c r="V70" s="127">
        <f t="shared" si="195"/>
        <v>0</v>
      </c>
      <c r="W70" s="127">
        <f t="shared" si="195"/>
        <v>0</v>
      </c>
      <c r="X70" s="127">
        <f t="shared" si="195"/>
        <v>0</v>
      </c>
      <c r="Y70" s="127">
        <f t="shared" si="195"/>
        <v>0</v>
      </c>
      <c r="Z70" s="127">
        <f t="shared" si="195"/>
        <v>0</v>
      </c>
      <c r="AA70" s="127">
        <f t="shared" si="195"/>
        <v>0</v>
      </c>
      <c r="AB70" s="127">
        <f t="shared" si="195"/>
        <v>4901</v>
      </c>
      <c r="AC70" s="127">
        <f t="shared" si="195"/>
        <v>0</v>
      </c>
      <c r="AD70" s="127">
        <f t="shared" si="195"/>
        <v>460</v>
      </c>
      <c r="AE70" s="127">
        <f t="shared" si="195"/>
        <v>0</v>
      </c>
      <c r="AF70" s="127">
        <f t="shared" si="195"/>
        <v>0</v>
      </c>
      <c r="AG70" s="127">
        <f t="shared" si="195"/>
        <v>0</v>
      </c>
      <c r="AH70" s="127">
        <f t="shared" si="195"/>
        <v>0</v>
      </c>
      <c r="AI70" s="127">
        <f t="shared" si="195"/>
        <v>0</v>
      </c>
      <c r="AJ70" s="127">
        <f t="shared" si="195"/>
        <v>0</v>
      </c>
      <c r="AK70" s="127">
        <f t="shared" si="195"/>
        <v>25023</v>
      </c>
      <c r="AL70" s="127">
        <f t="shared" si="195"/>
        <v>0</v>
      </c>
      <c r="AM70" s="127">
        <f t="shared" si="195"/>
        <v>0</v>
      </c>
      <c r="AN70" s="127">
        <f t="shared" si="195"/>
        <v>0</v>
      </c>
      <c r="AO70" s="127">
        <f t="shared" si="195"/>
        <v>0</v>
      </c>
      <c r="AP70" s="127">
        <f t="shared" si="195"/>
        <v>0</v>
      </c>
      <c r="AQ70" s="127">
        <f t="shared" si="195"/>
        <v>0</v>
      </c>
      <c r="AR70" s="127">
        <f t="shared" si="195"/>
        <v>0</v>
      </c>
      <c r="AS70" s="127">
        <f t="shared" si="195"/>
        <v>0</v>
      </c>
      <c r="AT70" s="127">
        <f t="shared" si="195"/>
        <v>0</v>
      </c>
      <c r="AU70" s="127">
        <f t="shared" si="195"/>
        <v>0</v>
      </c>
      <c r="AV70" s="127">
        <f t="shared" si="195"/>
        <v>0</v>
      </c>
      <c r="AW70" s="127">
        <f t="shared" si="195"/>
        <v>0</v>
      </c>
      <c r="AX70" s="127">
        <f t="shared" si="195"/>
        <v>0</v>
      </c>
      <c r="AY70" s="127">
        <f t="shared" si="195"/>
        <v>0</v>
      </c>
      <c r="AZ70" s="127">
        <f t="shared" si="195"/>
        <v>0</v>
      </c>
      <c r="BA70" s="127">
        <f t="shared" si="195"/>
        <v>12782</v>
      </c>
      <c r="BB70" s="127">
        <f t="shared" si="195"/>
        <v>15202</v>
      </c>
      <c r="BC70" s="127">
        <f t="shared" si="195"/>
        <v>119778</v>
      </c>
      <c r="BD70" s="127">
        <f t="shared" si="195"/>
        <v>57547</v>
      </c>
      <c r="BE70" s="127">
        <f t="shared" si="195"/>
        <v>0</v>
      </c>
      <c r="BF70" s="127">
        <f t="shared" si="195"/>
        <v>0</v>
      </c>
      <c r="BG70" s="127">
        <f t="shared" si="195"/>
        <v>0</v>
      </c>
      <c r="BH70" s="127">
        <f t="shared" si="195"/>
        <v>79584</v>
      </c>
      <c r="BI70" s="127">
        <f t="shared" si="195"/>
        <v>0</v>
      </c>
      <c r="BJ70" s="127">
        <f t="shared" si="195"/>
        <v>0</v>
      </c>
      <c r="BK70" s="127">
        <f t="shared" si="195"/>
        <v>9284</v>
      </c>
      <c r="BL70" s="128">
        <f t="shared" si="195"/>
        <v>2042252</v>
      </c>
      <c r="BM70" s="127">
        <f t="shared" si="195"/>
        <v>31991</v>
      </c>
      <c r="BN70" s="127">
        <f t="shared" si="195"/>
        <v>117225</v>
      </c>
      <c r="BO70" s="127">
        <f t="shared" ref="BO70:DZ70" si="196">BO163</f>
        <v>0</v>
      </c>
      <c r="BP70" s="127">
        <f t="shared" si="196"/>
        <v>0</v>
      </c>
      <c r="BQ70" s="127">
        <f t="shared" si="196"/>
        <v>0</v>
      </c>
      <c r="BR70" s="127">
        <f t="shared" si="196"/>
        <v>0</v>
      </c>
      <c r="BS70" s="127">
        <f t="shared" si="196"/>
        <v>108258</v>
      </c>
      <c r="BT70" s="127">
        <f t="shared" si="196"/>
        <v>0</v>
      </c>
      <c r="BU70" s="127">
        <f t="shared" si="196"/>
        <v>0</v>
      </c>
      <c r="BV70" s="127">
        <f t="shared" si="196"/>
        <v>1552</v>
      </c>
      <c r="BW70" s="127">
        <f t="shared" si="196"/>
        <v>0</v>
      </c>
      <c r="BX70" s="127">
        <f t="shared" si="196"/>
        <v>0</v>
      </c>
      <c r="BY70" s="127">
        <f t="shared" si="196"/>
        <v>0</v>
      </c>
      <c r="BZ70" s="127">
        <f t="shared" si="196"/>
        <v>89490</v>
      </c>
      <c r="CA70" s="127">
        <f t="shared" si="196"/>
        <v>0</v>
      </c>
      <c r="CB70" s="127">
        <f t="shared" si="196"/>
        <v>0</v>
      </c>
      <c r="CC70" s="127">
        <f t="shared" si="196"/>
        <v>0</v>
      </c>
      <c r="CD70" s="127">
        <f t="shared" si="196"/>
        <v>0</v>
      </c>
      <c r="CE70" s="127">
        <f t="shared" si="196"/>
        <v>0</v>
      </c>
      <c r="CF70" s="127">
        <f t="shared" si="196"/>
        <v>196846</v>
      </c>
      <c r="CG70" s="127">
        <f t="shared" si="196"/>
        <v>0</v>
      </c>
      <c r="CH70" s="127">
        <f t="shared" si="196"/>
        <v>0</v>
      </c>
      <c r="CI70" s="127">
        <f t="shared" si="196"/>
        <v>0</v>
      </c>
      <c r="CJ70" s="127">
        <f t="shared" si="196"/>
        <v>0</v>
      </c>
      <c r="CK70" s="127">
        <f t="shared" si="196"/>
        <v>0</v>
      </c>
      <c r="CL70" s="127">
        <f t="shared" si="196"/>
        <v>0</v>
      </c>
      <c r="CM70" s="128">
        <f t="shared" si="196"/>
        <v>2587614</v>
      </c>
      <c r="CN70" s="127">
        <f t="shared" si="196"/>
        <v>0</v>
      </c>
      <c r="CO70" s="127">
        <f t="shared" si="196"/>
        <v>0</v>
      </c>
      <c r="CP70" s="127">
        <f t="shared" si="196"/>
        <v>0</v>
      </c>
      <c r="CQ70" s="127">
        <f t="shared" si="196"/>
        <v>120307</v>
      </c>
      <c r="CR70" s="127">
        <f t="shared" si="196"/>
        <v>0</v>
      </c>
      <c r="CS70" s="128">
        <f t="shared" si="196"/>
        <v>2707921</v>
      </c>
      <c r="CT70" s="127">
        <f t="shared" si="196"/>
        <v>161728</v>
      </c>
      <c r="CU70" s="127">
        <f t="shared" si="196"/>
        <v>283238</v>
      </c>
      <c r="CV70" s="127">
        <f t="shared" si="196"/>
        <v>0</v>
      </c>
      <c r="CW70" s="127">
        <f t="shared" si="196"/>
        <v>0</v>
      </c>
      <c r="CX70" s="127">
        <f t="shared" si="196"/>
        <v>42419</v>
      </c>
      <c r="CY70" s="127">
        <f t="shared" si="196"/>
        <v>0</v>
      </c>
      <c r="CZ70" s="127">
        <f t="shared" si="196"/>
        <v>0</v>
      </c>
      <c r="DA70" s="127">
        <f t="shared" si="196"/>
        <v>0</v>
      </c>
      <c r="DB70" s="127">
        <f t="shared" si="196"/>
        <v>0</v>
      </c>
      <c r="DC70" s="127">
        <f t="shared" si="196"/>
        <v>0</v>
      </c>
      <c r="DD70" s="127">
        <f t="shared" si="196"/>
        <v>0</v>
      </c>
      <c r="DE70" s="127">
        <f t="shared" si="196"/>
        <v>0</v>
      </c>
      <c r="DF70" s="127">
        <f t="shared" si="196"/>
        <v>0</v>
      </c>
      <c r="DG70" s="127">
        <f t="shared" si="196"/>
        <v>783</v>
      </c>
      <c r="DH70" s="127">
        <f t="shared" si="196"/>
        <v>12836</v>
      </c>
      <c r="DI70" s="127">
        <f t="shared" si="196"/>
        <v>45772</v>
      </c>
      <c r="DJ70" s="127">
        <f t="shared" si="196"/>
        <v>0</v>
      </c>
      <c r="DK70" s="127">
        <f t="shared" si="196"/>
        <v>0</v>
      </c>
      <c r="DL70" s="127">
        <f t="shared" si="196"/>
        <v>0</v>
      </c>
      <c r="DM70" s="127">
        <f t="shared" si="196"/>
        <v>0</v>
      </c>
      <c r="DN70" s="127">
        <f t="shared" si="196"/>
        <v>16051</v>
      </c>
      <c r="DO70" s="127">
        <f t="shared" si="196"/>
        <v>2664</v>
      </c>
      <c r="DP70" s="127">
        <f t="shared" si="196"/>
        <v>0</v>
      </c>
      <c r="DQ70" s="127">
        <f t="shared" si="196"/>
        <v>0</v>
      </c>
      <c r="DR70" s="127">
        <f t="shared" si="196"/>
        <v>0</v>
      </c>
      <c r="DS70" s="127">
        <f t="shared" si="196"/>
        <v>0</v>
      </c>
      <c r="DT70" s="127">
        <f t="shared" si="196"/>
        <v>0</v>
      </c>
      <c r="DU70" s="127">
        <f t="shared" si="196"/>
        <v>805527</v>
      </c>
      <c r="DV70" s="127">
        <f t="shared" si="196"/>
        <v>0</v>
      </c>
      <c r="DW70" s="127">
        <f t="shared" si="196"/>
        <v>0</v>
      </c>
      <c r="DX70" s="127">
        <f t="shared" si="196"/>
        <v>0</v>
      </c>
      <c r="DY70" s="127">
        <f t="shared" si="196"/>
        <v>0</v>
      </c>
      <c r="DZ70" s="127">
        <f t="shared" si="196"/>
        <v>0</v>
      </c>
      <c r="EA70" s="127">
        <f t="shared" ref="EA70:GC70" si="197">EA163</f>
        <v>234679</v>
      </c>
      <c r="EB70" s="127">
        <f t="shared" si="197"/>
        <v>4168</v>
      </c>
      <c r="EC70" s="127">
        <f t="shared" si="197"/>
        <v>0</v>
      </c>
      <c r="ED70" s="127">
        <f t="shared" si="197"/>
        <v>0</v>
      </c>
      <c r="EE70" s="127">
        <f t="shared" si="197"/>
        <v>0</v>
      </c>
      <c r="EF70" s="127">
        <f t="shared" si="197"/>
        <v>0</v>
      </c>
      <c r="EG70" s="127">
        <f t="shared" si="197"/>
        <v>0</v>
      </c>
      <c r="EH70" s="127">
        <f t="shared" si="197"/>
        <v>0</v>
      </c>
      <c r="EI70" s="127">
        <f t="shared" si="197"/>
        <v>0</v>
      </c>
      <c r="EJ70" s="127">
        <f t="shared" si="197"/>
        <v>0</v>
      </c>
      <c r="EK70" s="127">
        <f t="shared" si="197"/>
        <v>0</v>
      </c>
      <c r="EL70" s="127">
        <f t="shared" si="197"/>
        <v>0</v>
      </c>
      <c r="EM70" s="127">
        <f t="shared" si="197"/>
        <v>0</v>
      </c>
      <c r="EN70" s="127">
        <f t="shared" si="197"/>
        <v>199296</v>
      </c>
      <c r="EO70" s="127">
        <f t="shared" si="197"/>
        <v>0</v>
      </c>
      <c r="EP70" s="127">
        <f t="shared" si="197"/>
        <v>0</v>
      </c>
      <c r="EQ70" s="127">
        <f t="shared" si="197"/>
        <v>0</v>
      </c>
      <c r="ER70" s="127">
        <f t="shared" si="197"/>
        <v>105386</v>
      </c>
      <c r="ES70" s="127">
        <f t="shared" si="197"/>
        <v>0</v>
      </c>
      <c r="ET70" s="127">
        <f t="shared" si="197"/>
        <v>2194</v>
      </c>
      <c r="EU70" s="127">
        <f t="shared" si="197"/>
        <v>0</v>
      </c>
      <c r="EV70" s="127">
        <f t="shared" si="197"/>
        <v>9885</v>
      </c>
      <c r="EW70" s="127">
        <f t="shared" si="197"/>
        <v>0</v>
      </c>
      <c r="EX70" s="127">
        <f t="shared" si="197"/>
        <v>0</v>
      </c>
      <c r="EY70" s="127">
        <f t="shared" si="197"/>
        <v>885</v>
      </c>
      <c r="EZ70" s="127">
        <f t="shared" si="197"/>
        <v>1500</v>
      </c>
      <c r="FA70" s="127">
        <f t="shared" si="197"/>
        <v>0</v>
      </c>
      <c r="FB70" s="127">
        <f t="shared" si="197"/>
        <v>0</v>
      </c>
      <c r="FC70" s="127">
        <f t="shared" si="197"/>
        <v>0</v>
      </c>
      <c r="FD70" s="127">
        <f t="shared" si="197"/>
        <v>0</v>
      </c>
      <c r="FE70" s="127">
        <f t="shared" si="197"/>
        <v>0</v>
      </c>
      <c r="FF70" s="127">
        <f t="shared" si="197"/>
        <v>0</v>
      </c>
      <c r="FG70" s="127">
        <f t="shared" si="197"/>
        <v>0</v>
      </c>
      <c r="FH70" s="127">
        <f t="shared" si="197"/>
        <v>0</v>
      </c>
      <c r="FI70" s="127">
        <f t="shared" si="197"/>
        <v>4349</v>
      </c>
      <c r="FJ70" s="127">
        <f t="shared" si="197"/>
        <v>0</v>
      </c>
      <c r="FK70" s="127">
        <f t="shared" si="197"/>
        <v>0</v>
      </c>
      <c r="FL70" s="127">
        <f t="shared" si="197"/>
        <v>0</v>
      </c>
      <c r="FM70" s="127">
        <f t="shared" si="197"/>
        <v>60389</v>
      </c>
      <c r="FN70" s="127">
        <f t="shared" si="197"/>
        <v>0</v>
      </c>
      <c r="FO70" s="127">
        <f t="shared" si="197"/>
        <v>0</v>
      </c>
      <c r="FP70" s="127">
        <f t="shared" si="197"/>
        <v>0</v>
      </c>
      <c r="FQ70" s="127">
        <f t="shared" si="197"/>
        <v>48429</v>
      </c>
      <c r="FR70" s="127">
        <f t="shared" si="197"/>
        <v>85236</v>
      </c>
      <c r="FS70" s="127">
        <f t="shared" si="197"/>
        <v>221</v>
      </c>
      <c r="FT70" s="127">
        <f t="shared" si="197"/>
        <v>0</v>
      </c>
      <c r="FU70" s="127">
        <f t="shared" si="197"/>
        <v>0</v>
      </c>
      <c r="FV70" s="127">
        <f t="shared" si="197"/>
        <v>0</v>
      </c>
      <c r="FW70" s="127">
        <f t="shared" si="197"/>
        <v>0</v>
      </c>
      <c r="FX70" s="127">
        <f t="shared" si="197"/>
        <v>5556</v>
      </c>
      <c r="FY70" s="127">
        <f t="shared" si="197"/>
        <v>130000</v>
      </c>
      <c r="FZ70" s="127">
        <f t="shared" si="197"/>
        <v>125889</v>
      </c>
      <c r="GA70" s="128">
        <f t="shared" si="197"/>
        <v>2389079</v>
      </c>
      <c r="GB70" s="127">
        <f t="shared" si="197"/>
        <v>120307</v>
      </c>
      <c r="GC70" s="211">
        <f t="shared" si="197"/>
        <v>2509386</v>
      </c>
    </row>
    <row r="71" spans="2:185" outlineLevel="1">
      <c r="B71" s="74" t="s">
        <v>75</v>
      </c>
      <c r="C71" s="75" t="str">
        <f t="shared" ref="C71:BN71" si="198">C164</f>
        <v>410474704490</v>
      </c>
      <c r="D71" s="75" t="str">
        <f t="shared" si="198"/>
        <v>Village of Schuylerville</v>
      </c>
      <c r="E71" s="75" t="str">
        <f t="shared" si="198"/>
        <v>Saratoga</v>
      </c>
      <c r="F71" s="75" t="str">
        <f t="shared" si="198"/>
        <v>05/31</v>
      </c>
      <c r="G71" s="76">
        <f t="shared" si="198"/>
        <v>1386</v>
      </c>
      <c r="H71" s="76">
        <f t="shared" si="198"/>
        <v>0</v>
      </c>
      <c r="I71" s="77">
        <f t="shared" si="198"/>
        <v>0.5</v>
      </c>
      <c r="J71" s="77">
        <f t="shared" si="198"/>
        <v>74123420</v>
      </c>
      <c r="K71" s="78">
        <f t="shared" si="198"/>
        <v>3346489</v>
      </c>
      <c r="L71" s="78">
        <f t="shared" si="198"/>
        <v>481976</v>
      </c>
      <c r="M71" s="78">
        <f t="shared" si="198"/>
        <v>0</v>
      </c>
      <c r="N71" s="78">
        <f t="shared" si="198"/>
        <v>0</v>
      </c>
      <c r="O71" s="78">
        <f t="shared" si="198"/>
        <v>0</v>
      </c>
      <c r="P71" s="78">
        <f t="shared" si="198"/>
        <v>0</v>
      </c>
      <c r="Q71" s="78">
        <f t="shared" si="198"/>
        <v>8198</v>
      </c>
      <c r="R71" s="78">
        <f t="shared" si="198"/>
        <v>0</v>
      </c>
      <c r="S71" s="78">
        <f t="shared" si="198"/>
        <v>0</v>
      </c>
      <c r="T71" s="78">
        <f t="shared" si="198"/>
        <v>0</v>
      </c>
      <c r="U71" s="78">
        <f t="shared" si="198"/>
        <v>191670</v>
      </c>
      <c r="V71" s="78">
        <f t="shared" si="198"/>
        <v>0</v>
      </c>
      <c r="W71" s="78">
        <f t="shared" si="198"/>
        <v>0</v>
      </c>
      <c r="X71" s="78">
        <f t="shared" si="198"/>
        <v>11717</v>
      </c>
      <c r="Y71" s="78">
        <f t="shared" si="198"/>
        <v>0</v>
      </c>
      <c r="Z71" s="78">
        <f t="shared" si="198"/>
        <v>0</v>
      </c>
      <c r="AA71" s="78">
        <f t="shared" si="198"/>
        <v>0</v>
      </c>
      <c r="AB71" s="78">
        <f t="shared" si="198"/>
        <v>901</v>
      </c>
      <c r="AC71" s="78">
        <f t="shared" si="198"/>
        <v>0</v>
      </c>
      <c r="AD71" s="78">
        <f t="shared" si="198"/>
        <v>0</v>
      </c>
      <c r="AE71" s="78">
        <f t="shared" si="198"/>
        <v>0</v>
      </c>
      <c r="AF71" s="78">
        <f t="shared" si="198"/>
        <v>0</v>
      </c>
      <c r="AG71" s="78">
        <f t="shared" si="198"/>
        <v>0</v>
      </c>
      <c r="AH71" s="78">
        <f t="shared" si="198"/>
        <v>0</v>
      </c>
      <c r="AI71" s="78">
        <f t="shared" si="198"/>
        <v>0</v>
      </c>
      <c r="AJ71" s="78">
        <f t="shared" si="198"/>
        <v>197</v>
      </c>
      <c r="AK71" s="78">
        <f t="shared" si="198"/>
        <v>2983</v>
      </c>
      <c r="AL71" s="78">
        <f t="shared" si="198"/>
        <v>0</v>
      </c>
      <c r="AM71" s="78">
        <f t="shared" si="198"/>
        <v>383815</v>
      </c>
      <c r="AN71" s="78">
        <f t="shared" si="198"/>
        <v>0</v>
      </c>
      <c r="AO71" s="78">
        <f t="shared" si="198"/>
        <v>0</v>
      </c>
      <c r="AP71" s="78">
        <f t="shared" si="198"/>
        <v>0</v>
      </c>
      <c r="AQ71" s="78">
        <f t="shared" si="198"/>
        <v>162878</v>
      </c>
      <c r="AR71" s="78">
        <f t="shared" si="198"/>
        <v>0</v>
      </c>
      <c r="AS71" s="78">
        <f t="shared" si="198"/>
        <v>0</v>
      </c>
      <c r="AT71" s="78">
        <f t="shared" si="198"/>
        <v>0</v>
      </c>
      <c r="AU71" s="78">
        <f t="shared" si="198"/>
        <v>75000</v>
      </c>
      <c r="AV71" s="78">
        <f t="shared" si="198"/>
        <v>0</v>
      </c>
      <c r="AW71" s="78">
        <f t="shared" si="198"/>
        <v>5890</v>
      </c>
      <c r="AX71" s="78">
        <f t="shared" si="198"/>
        <v>0</v>
      </c>
      <c r="AY71" s="78">
        <f t="shared" si="198"/>
        <v>67375</v>
      </c>
      <c r="AZ71" s="78">
        <f t="shared" si="198"/>
        <v>0</v>
      </c>
      <c r="BA71" s="78">
        <f t="shared" si="198"/>
        <v>2069</v>
      </c>
      <c r="BB71" s="78">
        <f t="shared" si="198"/>
        <v>0</v>
      </c>
      <c r="BC71" s="78">
        <f t="shared" si="198"/>
        <v>0</v>
      </c>
      <c r="BD71" s="78">
        <f t="shared" si="198"/>
        <v>0</v>
      </c>
      <c r="BE71" s="78">
        <f t="shared" si="198"/>
        <v>0</v>
      </c>
      <c r="BF71" s="78">
        <f t="shared" si="198"/>
        <v>1680</v>
      </c>
      <c r="BG71" s="78">
        <f t="shared" si="198"/>
        <v>0</v>
      </c>
      <c r="BH71" s="78">
        <f t="shared" si="198"/>
        <v>0</v>
      </c>
      <c r="BI71" s="78">
        <f t="shared" si="198"/>
        <v>0</v>
      </c>
      <c r="BJ71" s="78">
        <f t="shared" si="198"/>
        <v>0</v>
      </c>
      <c r="BK71" s="78">
        <f t="shared" si="198"/>
        <v>2866</v>
      </c>
      <c r="BL71" s="80">
        <f t="shared" si="198"/>
        <v>1399214</v>
      </c>
      <c r="BM71" s="78">
        <f t="shared" si="198"/>
        <v>13293</v>
      </c>
      <c r="BN71" s="78">
        <f t="shared" si="198"/>
        <v>15630</v>
      </c>
      <c r="BO71" s="78">
        <f t="shared" ref="BO71:DZ71" si="199">BO164</f>
        <v>0</v>
      </c>
      <c r="BP71" s="78">
        <f t="shared" si="199"/>
        <v>0</v>
      </c>
      <c r="BQ71" s="78">
        <f t="shared" si="199"/>
        <v>61593</v>
      </c>
      <c r="BR71" s="78">
        <f t="shared" si="199"/>
        <v>0</v>
      </c>
      <c r="BS71" s="78">
        <f t="shared" si="199"/>
        <v>0</v>
      </c>
      <c r="BT71" s="78">
        <f t="shared" si="199"/>
        <v>0</v>
      </c>
      <c r="BU71" s="78">
        <f t="shared" si="199"/>
        <v>0</v>
      </c>
      <c r="BV71" s="78">
        <f t="shared" si="199"/>
        <v>23720</v>
      </c>
      <c r="BW71" s="78">
        <f t="shared" si="199"/>
        <v>0</v>
      </c>
      <c r="BX71" s="78">
        <f t="shared" si="199"/>
        <v>0</v>
      </c>
      <c r="BY71" s="78">
        <f t="shared" si="199"/>
        <v>0</v>
      </c>
      <c r="BZ71" s="78">
        <f t="shared" si="199"/>
        <v>80134</v>
      </c>
      <c r="CA71" s="78">
        <f t="shared" si="199"/>
        <v>0</v>
      </c>
      <c r="CB71" s="78">
        <f t="shared" si="199"/>
        <v>0</v>
      </c>
      <c r="CC71" s="78">
        <f t="shared" si="199"/>
        <v>0</v>
      </c>
      <c r="CD71" s="78">
        <f t="shared" si="199"/>
        <v>0</v>
      </c>
      <c r="CE71" s="78">
        <f t="shared" si="199"/>
        <v>0</v>
      </c>
      <c r="CF71" s="78">
        <f t="shared" si="199"/>
        <v>0</v>
      </c>
      <c r="CG71" s="78">
        <f t="shared" si="199"/>
        <v>0</v>
      </c>
      <c r="CH71" s="78">
        <f t="shared" si="199"/>
        <v>0</v>
      </c>
      <c r="CI71" s="78">
        <f t="shared" si="199"/>
        <v>0</v>
      </c>
      <c r="CJ71" s="78">
        <f t="shared" si="199"/>
        <v>0</v>
      </c>
      <c r="CK71" s="78">
        <f t="shared" si="199"/>
        <v>0</v>
      </c>
      <c r="CL71" s="78">
        <f t="shared" si="199"/>
        <v>110719</v>
      </c>
      <c r="CM71" s="80">
        <f t="shared" si="199"/>
        <v>1704303</v>
      </c>
      <c r="CN71" s="78">
        <f t="shared" si="199"/>
        <v>0</v>
      </c>
      <c r="CO71" s="78">
        <f t="shared" si="199"/>
        <v>95629</v>
      </c>
      <c r="CP71" s="78">
        <f t="shared" si="199"/>
        <v>0</v>
      </c>
      <c r="CQ71" s="78">
        <f t="shared" si="199"/>
        <v>0</v>
      </c>
      <c r="CR71" s="78">
        <f t="shared" si="199"/>
        <v>0</v>
      </c>
      <c r="CS71" s="80">
        <f t="shared" si="199"/>
        <v>1799932</v>
      </c>
      <c r="CT71" s="78">
        <f t="shared" si="199"/>
        <v>315768</v>
      </c>
      <c r="CU71" s="78">
        <f t="shared" si="199"/>
        <v>96611</v>
      </c>
      <c r="CV71" s="78">
        <f t="shared" si="199"/>
        <v>0</v>
      </c>
      <c r="CW71" s="78">
        <f t="shared" si="199"/>
        <v>0</v>
      </c>
      <c r="CX71" s="78">
        <f t="shared" si="199"/>
        <v>35473</v>
      </c>
      <c r="CY71" s="78">
        <f t="shared" si="199"/>
        <v>0</v>
      </c>
      <c r="CZ71" s="78">
        <f t="shared" si="199"/>
        <v>0</v>
      </c>
      <c r="DA71" s="78">
        <f t="shared" si="199"/>
        <v>0</v>
      </c>
      <c r="DB71" s="78">
        <f t="shared" si="199"/>
        <v>0</v>
      </c>
      <c r="DC71" s="78">
        <f t="shared" si="199"/>
        <v>0</v>
      </c>
      <c r="DD71" s="78">
        <f t="shared" si="199"/>
        <v>0</v>
      </c>
      <c r="DE71" s="78">
        <f t="shared" si="199"/>
        <v>0</v>
      </c>
      <c r="DF71" s="78">
        <f t="shared" si="199"/>
        <v>0</v>
      </c>
      <c r="DG71" s="78">
        <f t="shared" si="199"/>
        <v>1873</v>
      </c>
      <c r="DH71" s="78">
        <f t="shared" si="199"/>
        <v>8987</v>
      </c>
      <c r="DI71" s="78">
        <f t="shared" si="199"/>
        <v>75516</v>
      </c>
      <c r="DJ71" s="78">
        <f t="shared" si="199"/>
        <v>0</v>
      </c>
      <c r="DK71" s="78">
        <f t="shared" si="199"/>
        <v>0</v>
      </c>
      <c r="DL71" s="78">
        <f t="shared" si="199"/>
        <v>0</v>
      </c>
      <c r="DM71" s="78">
        <f t="shared" si="199"/>
        <v>0</v>
      </c>
      <c r="DN71" s="78">
        <f t="shared" si="199"/>
        <v>10200</v>
      </c>
      <c r="DO71" s="78">
        <f t="shared" si="199"/>
        <v>2715</v>
      </c>
      <c r="DP71" s="78">
        <f t="shared" si="199"/>
        <v>0</v>
      </c>
      <c r="DQ71" s="78">
        <f t="shared" si="199"/>
        <v>0</v>
      </c>
      <c r="DR71" s="78">
        <f t="shared" si="199"/>
        <v>0</v>
      </c>
      <c r="DS71" s="78">
        <f t="shared" si="199"/>
        <v>0</v>
      </c>
      <c r="DT71" s="78">
        <f t="shared" si="199"/>
        <v>0</v>
      </c>
      <c r="DU71" s="78">
        <f t="shared" si="199"/>
        <v>137253</v>
      </c>
      <c r="DV71" s="78">
        <f t="shared" si="199"/>
        <v>0</v>
      </c>
      <c r="DW71" s="78">
        <f t="shared" si="199"/>
        <v>0</v>
      </c>
      <c r="DX71" s="78">
        <f t="shared" si="199"/>
        <v>0</v>
      </c>
      <c r="DY71" s="78">
        <f t="shared" si="199"/>
        <v>0</v>
      </c>
      <c r="DZ71" s="78">
        <f t="shared" si="199"/>
        <v>0</v>
      </c>
      <c r="EA71" s="78">
        <f t="shared" ref="EA71:GC71" si="200">EA164</f>
        <v>0</v>
      </c>
      <c r="EB71" s="78">
        <f t="shared" si="200"/>
        <v>96529</v>
      </c>
      <c r="EC71" s="78">
        <f t="shared" si="200"/>
        <v>0</v>
      </c>
      <c r="ED71" s="78">
        <f t="shared" si="200"/>
        <v>0</v>
      </c>
      <c r="EE71" s="78">
        <f t="shared" si="200"/>
        <v>0</v>
      </c>
      <c r="EF71" s="78">
        <f t="shared" si="200"/>
        <v>0</v>
      </c>
      <c r="EG71" s="78">
        <f t="shared" si="200"/>
        <v>0</v>
      </c>
      <c r="EH71" s="78">
        <f t="shared" si="200"/>
        <v>0</v>
      </c>
      <c r="EI71" s="78">
        <f t="shared" si="200"/>
        <v>0</v>
      </c>
      <c r="EJ71" s="78">
        <f t="shared" si="200"/>
        <v>0</v>
      </c>
      <c r="EK71" s="78">
        <f t="shared" si="200"/>
        <v>0</v>
      </c>
      <c r="EL71" s="78">
        <f t="shared" si="200"/>
        <v>0</v>
      </c>
      <c r="EM71" s="78">
        <f t="shared" si="200"/>
        <v>0</v>
      </c>
      <c r="EN71" s="78">
        <f t="shared" si="200"/>
        <v>0</v>
      </c>
      <c r="EO71" s="78">
        <f t="shared" si="200"/>
        <v>0</v>
      </c>
      <c r="EP71" s="78">
        <f t="shared" si="200"/>
        <v>0</v>
      </c>
      <c r="EQ71" s="78">
        <f t="shared" si="200"/>
        <v>112747</v>
      </c>
      <c r="ER71" s="78">
        <f t="shared" si="200"/>
        <v>10866</v>
      </c>
      <c r="ES71" s="78">
        <f t="shared" si="200"/>
        <v>0</v>
      </c>
      <c r="ET71" s="78">
        <f t="shared" si="200"/>
        <v>2556</v>
      </c>
      <c r="EU71" s="78">
        <f t="shared" si="200"/>
        <v>73687</v>
      </c>
      <c r="EV71" s="78">
        <f t="shared" si="200"/>
        <v>24696</v>
      </c>
      <c r="EW71" s="78">
        <f t="shared" si="200"/>
        <v>0</v>
      </c>
      <c r="EX71" s="78">
        <f t="shared" si="200"/>
        <v>0</v>
      </c>
      <c r="EY71" s="78">
        <f t="shared" si="200"/>
        <v>0</v>
      </c>
      <c r="EZ71" s="78">
        <f t="shared" si="200"/>
        <v>9032</v>
      </c>
      <c r="FA71" s="78">
        <f t="shared" si="200"/>
        <v>0</v>
      </c>
      <c r="FB71" s="78">
        <f t="shared" si="200"/>
        <v>11652</v>
      </c>
      <c r="FC71" s="78">
        <f t="shared" si="200"/>
        <v>3011</v>
      </c>
      <c r="FD71" s="78">
        <f t="shared" si="200"/>
        <v>0</v>
      </c>
      <c r="FE71" s="78">
        <f t="shared" si="200"/>
        <v>0</v>
      </c>
      <c r="FF71" s="78">
        <f t="shared" si="200"/>
        <v>0</v>
      </c>
      <c r="FG71" s="78">
        <f t="shared" si="200"/>
        <v>547178</v>
      </c>
      <c r="FH71" s="78">
        <f t="shared" si="200"/>
        <v>3456</v>
      </c>
      <c r="FI71" s="78">
        <f t="shared" si="200"/>
        <v>42936</v>
      </c>
      <c r="FJ71" s="78">
        <f t="shared" si="200"/>
        <v>0</v>
      </c>
      <c r="FK71" s="78">
        <f t="shared" si="200"/>
        <v>0</v>
      </c>
      <c r="FL71" s="78">
        <f t="shared" si="200"/>
        <v>0</v>
      </c>
      <c r="FM71" s="78">
        <f t="shared" si="200"/>
        <v>17828</v>
      </c>
      <c r="FN71" s="78">
        <f t="shared" si="200"/>
        <v>0</v>
      </c>
      <c r="FO71" s="78">
        <f t="shared" si="200"/>
        <v>0</v>
      </c>
      <c r="FP71" s="78">
        <f t="shared" si="200"/>
        <v>0</v>
      </c>
      <c r="FQ71" s="78">
        <f t="shared" si="200"/>
        <v>22863</v>
      </c>
      <c r="FR71" s="78">
        <f t="shared" si="200"/>
        <v>44037</v>
      </c>
      <c r="FS71" s="78">
        <f t="shared" si="200"/>
        <v>0</v>
      </c>
      <c r="FT71" s="78">
        <f t="shared" si="200"/>
        <v>0</v>
      </c>
      <c r="FU71" s="78">
        <f t="shared" si="200"/>
        <v>0</v>
      </c>
      <c r="FV71" s="78">
        <f t="shared" si="200"/>
        <v>0</v>
      </c>
      <c r="FW71" s="78">
        <f t="shared" si="200"/>
        <v>0</v>
      </c>
      <c r="FX71" s="78">
        <f t="shared" si="200"/>
        <v>0</v>
      </c>
      <c r="FY71" s="78">
        <f t="shared" si="200"/>
        <v>208004</v>
      </c>
      <c r="FZ71" s="78">
        <f t="shared" si="200"/>
        <v>48744</v>
      </c>
      <c r="GA71" s="80">
        <f t="shared" si="200"/>
        <v>1964216</v>
      </c>
      <c r="GB71" s="78">
        <f t="shared" si="200"/>
        <v>0</v>
      </c>
      <c r="GC71" s="212">
        <f t="shared" si="200"/>
        <v>1964216</v>
      </c>
    </row>
    <row r="72" spans="2:185" outlineLevel="1">
      <c r="B72" s="74" t="s">
        <v>166</v>
      </c>
      <c r="C72" s="75" t="str">
        <f t="shared" ref="C72:BN72" si="201">C165</f>
        <v>410474705070</v>
      </c>
      <c r="D72" s="75" t="str">
        <f t="shared" si="201"/>
        <v>Village of Victory</v>
      </c>
      <c r="E72" s="75" t="str">
        <f t="shared" si="201"/>
        <v>Saratoga</v>
      </c>
      <c r="F72" s="75" t="str">
        <f t="shared" si="201"/>
        <v>05/31</v>
      </c>
      <c r="G72" s="77">
        <f t="shared" si="201"/>
        <v>605</v>
      </c>
      <c r="H72" s="77">
        <f t="shared" si="201"/>
        <v>0</v>
      </c>
      <c r="I72" s="77">
        <f t="shared" si="201"/>
        <v>0.5</v>
      </c>
      <c r="J72" s="77">
        <f t="shared" si="201"/>
        <v>0</v>
      </c>
      <c r="K72" s="77">
        <f t="shared" si="201"/>
        <v>284040</v>
      </c>
      <c r="L72" s="78">
        <f t="shared" si="201"/>
        <v>201601</v>
      </c>
      <c r="M72" s="78">
        <f t="shared" si="201"/>
        <v>0</v>
      </c>
      <c r="N72" s="78">
        <f t="shared" si="201"/>
        <v>0</v>
      </c>
      <c r="O72" s="78">
        <f t="shared" si="201"/>
        <v>0</v>
      </c>
      <c r="P72" s="78">
        <f t="shared" si="201"/>
        <v>0</v>
      </c>
      <c r="Q72" s="78">
        <f t="shared" si="201"/>
        <v>2320</v>
      </c>
      <c r="R72" s="78">
        <f t="shared" si="201"/>
        <v>0</v>
      </c>
      <c r="S72" s="78">
        <f t="shared" si="201"/>
        <v>0</v>
      </c>
      <c r="T72" s="78">
        <f t="shared" si="201"/>
        <v>0</v>
      </c>
      <c r="U72" s="78">
        <f t="shared" si="201"/>
        <v>63742</v>
      </c>
      <c r="V72" s="78">
        <f t="shared" si="201"/>
        <v>3476</v>
      </c>
      <c r="W72" s="78">
        <f t="shared" si="201"/>
        <v>0</v>
      </c>
      <c r="X72" s="78">
        <f t="shared" si="201"/>
        <v>5546</v>
      </c>
      <c r="Y72" s="78">
        <f t="shared" si="201"/>
        <v>0</v>
      </c>
      <c r="Z72" s="78">
        <f t="shared" si="201"/>
        <v>0</v>
      </c>
      <c r="AA72" s="78">
        <f t="shared" si="201"/>
        <v>0</v>
      </c>
      <c r="AB72" s="78">
        <f t="shared" si="201"/>
        <v>14956</v>
      </c>
      <c r="AC72" s="78">
        <f t="shared" si="201"/>
        <v>0</v>
      </c>
      <c r="AD72" s="78">
        <f t="shared" si="201"/>
        <v>0</v>
      </c>
      <c r="AE72" s="78">
        <f t="shared" si="201"/>
        <v>0</v>
      </c>
      <c r="AF72" s="78">
        <f t="shared" si="201"/>
        <v>0</v>
      </c>
      <c r="AG72" s="78">
        <f t="shared" si="201"/>
        <v>0</v>
      </c>
      <c r="AH72" s="78">
        <f t="shared" si="201"/>
        <v>0</v>
      </c>
      <c r="AI72" s="78">
        <f t="shared" si="201"/>
        <v>0</v>
      </c>
      <c r="AJ72" s="78">
        <f t="shared" si="201"/>
        <v>0</v>
      </c>
      <c r="AK72" s="78">
        <f t="shared" si="201"/>
        <v>1601</v>
      </c>
      <c r="AL72" s="78">
        <f t="shared" si="201"/>
        <v>0</v>
      </c>
      <c r="AM72" s="78">
        <f t="shared" si="201"/>
        <v>95929</v>
      </c>
      <c r="AN72" s="78">
        <f t="shared" si="201"/>
        <v>0</v>
      </c>
      <c r="AO72" s="78">
        <f t="shared" si="201"/>
        <v>0</v>
      </c>
      <c r="AP72" s="78">
        <f t="shared" si="201"/>
        <v>0</v>
      </c>
      <c r="AQ72" s="78">
        <f t="shared" si="201"/>
        <v>11901</v>
      </c>
      <c r="AR72" s="78">
        <f t="shared" si="201"/>
        <v>0</v>
      </c>
      <c r="AS72" s="78">
        <f t="shared" si="201"/>
        <v>0</v>
      </c>
      <c r="AT72" s="78">
        <f t="shared" si="201"/>
        <v>0</v>
      </c>
      <c r="AU72" s="78">
        <f t="shared" si="201"/>
        <v>0</v>
      </c>
      <c r="AV72" s="78">
        <f t="shared" si="201"/>
        <v>0</v>
      </c>
      <c r="AW72" s="78">
        <f t="shared" si="201"/>
        <v>0</v>
      </c>
      <c r="AX72" s="78">
        <f t="shared" si="201"/>
        <v>0</v>
      </c>
      <c r="AY72" s="78">
        <f t="shared" si="201"/>
        <v>50885</v>
      </c>
      <c r="AZ72" s="78">
        <f t="shared" si="201"/>
        <v>0</v>
      </c>
      <c r="BA72" s="78">
        <f t="shared" si="201"/>
        <v>556</v>
      </c>
      <c r="BB72" s="78">
        <f t="shared" si="201"/>
        <v>4000</v>
      </c>
      <c r="BC72" s="78">
        <f t="shared" si="201"/>
        <v>0</v>
      </c>
      <c r="BD72" s="78">
        <f t="shared" si="201"/>
        <v>0</v>
      </c>
      <c r="BE72" s="78">
        <f t="shared" si="201"/>
        <v>0</v>
      </c>
      <c r="BF72" s="78">
        <f t="shared" si="201"/>
        <v>2438</v>
      </c>
      <c r="BG72" s="78">
        <f t="shared" si="201"/>
        <v>0</v>
      </c>
      <c r="BH72" s="78">
        <f t="shared" si="201"/>
        <v>0</v>
      </c>
      <c r="BI72" s="78">
        <f t="shared" si="201"/>
        <v>0</v>
      </c>
      <c r="BJ72" s="78">
        <f t="shared" si="201"/>
        <v>0</v>
      </c>
      <c r="BK72" s="78">
        <f t="shared" si="201"/>
        <v>0</v>
      </c>
      <c r="BL72" s="80">
        <f t="shared" si="201"/>
        <v>458951</v>
      </c>
      <c r="BM72" s="78">
        <f t="shared" si="201"/>
        <v>7304</v>
      </c>
      <c r="BN72" s="78">
        <f t="shared" si="201"/>
        <v>3632</v>
      </c>
      <c r="BO72" s="78">
        <f t="shared" ref="BO72:DZ72" si="202">BO165</f>
        <v>0</v>
      </c>
      <c r="BP72" s="78">
        <f t="shared" si="202"/>
        <v>0</v>
      </c>
      <c r="BQ72" s="78">
        <f t="shared" si="202"/>
        <v>21046</v>
      </c>
      <c r="BR72" s="78">
        <f t="shared" si="202"/>
        <v>0</v>
      </c>
      <c r="BS72" s="78">
        <f t="shared" si="202"/>
        <v>22509</v>
      </c>
      <c r="BT72" s="78">
        <f t="shared" si="202"/>
        <v>0</v>
      </c>
      <c r="BU72" s="78">
        <f t="shared" si="202"/>
        <v>239416</v>
      </c>
      <c r="BV72" s="78">
        <f t="shared" si="202"/>
        <v>0</v>
      </c>
      <c r="BW72" s="78">
        <f t="shared" si="202"/>
        <v>0</v>
      </c>
      <c r="BX72" s="78">
        <f t="shared" si="202"/>
        <v>0</v>
      </c>
      <c r="BY72" s="78">
        <f t="shared" si="202"/>
        <v>0</v>
      </c>
      <c r="BZ72" s="78">
        <f t="shared" si="202"/>
        <v>0</v>
      </c>
      <c r="CA72" s="78">
        <f t="shared" si="202"/>
        <v>0</v>
      </c>
      <c r="CB72" s="78">
        <f t="shared" si="202"/>
        <v>28591</v>
      </c>
      <c r="CC72" s="78">
        <f t="shared" si="202"/>
        <v>0</v>
      </c>
      <c r="CD72" s="78">
        <f t="shared" si="202"/>
        <v>0</v>
      </c>
      <c r="CE72" s="78">
        <f t="shared" si="202"/>
        <v>0</v>
      </c>
      <c r="CF72" s="78">
        <f t="shared" si="202"/>
        <v>0</v>
      </c>
      <c r="CG72" s="78">
        <f t="shared" si="202"/>
        <v>0</v>
      </c>
      <c r="CH72" s="78">
        <f t="shared" si="202"/>
        <v>0</v>
      </c>
      <c r="CI72" s="78">
        <f t="shared" si="202"/>
        <v>0</v>
      </c>
      <c r="CJ72" s="78">
        <f t="shared" si="202"/>
        <v>0</v>
      </c>
      <c r="CK72" s="78">
        <f t="shared" si="202"/>
        <v>0</v>
      </c>
      <c r="CL72" s="78">
        <f t="shared" si="202"/>
        <v>0</v>
      </c>
      <c r="CM72" s="80">
        <f t="shared" si="202"/>
        <v>781449</v>
      </c>
      <c r="CN72" s="78">
        <f t="shared" si="202"/>
        <v>0</v>
      </c>
      <c r="CO72" s="78">
        <f t="shared" si="202"/>
        <v>6000</v>
      </c>
      <c r="CP72" s="78">
        <f t="shared" si="202"/>
        <v>0</v>
      </c>
      <c r="CQ72" s="78">
        <f t="shared" si="202"/>
        <v>28505</v>
      </c>
      <c r="CR72" s="78">
        <f t="shared" si="202"/>
        <v>0</v>
      </c>
      <c r="CS72" s="80">
        <f t="shared" si="202"/>
        <v>815954</v>
      </c>
      <c r="CT72" s="78">
        <f t="shared" si="202"/>
        <v>46791</v>
      </c>
      <c r="CU72" s="78">
        <f t="shared" si="202"/>
        <v>85352</v>
      </c>
      <c r="CV72" s="78">
        <f t="shared" si="202"/>
        <v>0</v>
      </c>
      <c r="CW72" s="78">
        <f t="shared" si="202"/>
        <v>0</v>
      </c>
      <c r="CX72" s="78">
        <f t="shared" si="202"/>
        <v>7864</v>
      </c>
      <c r="CY72" s="78">
        <f t="shared" si="202"/>
        <v>0</v>
      </c>
      <c r="CZ72" s="78">
        <f t="shared" si="202"/>
        <v>0</v>
      </c>
      <c r="DA72" s="78">
        <f t="shared" si="202"/>
        <v>0</v>
      </c>
      <c r="DB72" s="78">
        <f t="shared" si="202"/>
        <v>0</v>
      </c>
      <c r="DC72" s="78">
        <f t="shared" si="202"/>
        <v>0</v>
      </c>
      <c r="DD72" s="78">
        <f t="shared" si="202"/>
        <v>0</v>
      </c>
      <c r="DE72" s="78">
        <f t="shared" si="202"/>
        <v>0</v>
      </c>
      <c r="DF72" s="78">
        <f t="shared" si="202"/>
        <v>0</v>
      </c>
      <c r="DG72" s="78">
        <f t="shared" si="202"/>
        <v>0</v>
      </c>
      <c r="DH72" s="78">
        <f t="shared" si="202"/>
        <v>0</v>
      </c>
      <c r="DI72" s="78">
        <f t="shared" si="202"/>
        <v>7013</v>
      </c>
      <c r="DJ72" s="78">
        <f t="shared" si="202"/>
        <v>0</v>
      </c>
      <c r="DK72" s="78">
        <f t="shared" si="202"/>
        <v>0</v>
      </c>
      <c r="DL72" s="78">
        <f t="shared" si="202"/>
        <v>0</v>
      </c>
      <c r="DM72" s="78">
        <f t="shared" si="202"/>
        <v>0</v>
      </c>
      <c r="DN72" s="78">
        <f t="shared" si="202"/>
        <v>0</v>
      </c>
      <c r="DO72" s="78">
        <f t="shared" si="202"/>
        <v>350</v>
      </c>
      <c r="DP72" s="78">
        <f t="shared" si="202"/>
        <v>0</v>
      </c>
      <c r="DQ72" s="78">
        <f t="shared" si="202"/>
        <v>0</v>
      </c>
      <c r="DR72" s="78">
        <f t="shared" si="202"/>
        <v>0</v>
      </c>
      <c r="DS72" s="78">
        <f t="shared" si="202"/>
        <v>0</v>
      </c>
      <c r="DT72" s="78">
        <f t="shared" si="202"/>
        <v>0</v>
      </c>
      <c r="DU72" s="78">
        <f t="shared" si="202"/>
        <v>168704</v>
      </c>
      <c r="DV72" s="78">
        <f t="shared" si="202"/>
        <v>0</v>
      </c>
      <c r="DW72" s="78">
        <f t="shared" si="202"/>
        <v>0</v>
      </c>
      <c r="DX72" s="78">
        <f t="shared" si="202"/>
        <v>0</v>
      </c>
      <c r="DY72" s="78">
        <f t="shared" si="202"/>
        <v>0</v>
      </c>
      <c r="DZ72" s="78">
        <f t="shared" si="202"/>
        <v>0</v>
      </c>
      <c r="EA72" s="78">
        <f t="shared" ref="EA72:GC72" si="203">EA165</f>
        <v>0</v>
      </c>
      <c r="EB72" s="78">
        <f t="shared" si="203"/>
        <v>8894</v>
      </c>
      <c r="EC72" s="78">
        <f t="shared" si="203"/>
        <v>0</v>
      </c>
      <c r="ED72" s="78">
        <f t="shared" si="203"/>
        <v>0</v>
      </c>
      <c r="EE72" s="78">
        <f t="shared" si="203"/>
        <v>0</v>
      </c>
      <c r="EF72" s="78">
        <f t="shared" si="203"/>
        <v>0</v>
      </c>
      <c r="EG72" s="78">
        <f t="shared" si="203"/>
        <v>0</v>
      </c>
      <c r="EH72" s="78">
        <f t="shared" si="203"/>
        <v>0</v>
      </c>
      <c r="EI72" s="78">
        <f t="shared" si="203"/>
        <v>0</v>
      </c>
      <c r="EJ72" s="78">
        <f t="shared" si="203"/>
        <v>0</v>
      </c>
      <c r="EK72" s="78">
        <f t="shared" si="203"/>
        <v>0</v>
      </c>
      <c r="EL72" s="78">
        <f t="shared" si="203"/>
        <v>0</v>
      </c>
      <c r="EM72" s="78">
        <f t="shared" si="203"/>
        <v>0</v>
      </c>
      <c r="EN72" s="78">
        <f t="shared" si="203"/>
        <v>246183</v>
      </c>
      <c r="EO72" s="78">
        <f t="shared" si="203"/>
        <v>0</v>
      </c>
      <c r="EP72" s="78">
        <f t="shared" si="203"/>
        <v>0</v>
      </c>
      <c r="EQ72" s="78">
        <f t="shared" si="203"/>
        <v>0</v>
      </c>
      <c r="ER72" s="78">
        <f t="shared" si="203"/>
        <v>0</v>
      </c>
      <c r="ES72" s="78">
        <f t="shared" si="203"/>
        <v>0</v>
      </c>
      <c r="ET72" s="78">
        <f t="shared" si="203"/>
        <v>0</v>
      </c>
      <c r="EU72" s="78">
        <f t="shared" si="203"/>
        <v>0</v>
      </c>
      <c r="EV72" s="78">
        <f t="shared" si="203"/>
        <v>1180</v>
      </c>
      <c r="EW72" s="78">
        <f t="shared" si="203"/>
        <v>0</v>
      </c>
      <c r="EX72" s="78">
        <f t="shared" si="203"/>
        <v>0</v>
      </c>
      <c r="EY72" s="78">
        <f t="shared" si="203"/>
        <v>0</v>
      </c>
      <c r="EZ72" s="78">
        <f t="shared" si="203"/>
        <v>5017</v>
      </c>
      <c r="FA72" s="78">
        <f t="shared" si="203"/>
        <v>0</v>
      </c>
      <c r="FB72" s="78">
        <f t="shared" si="203"/>
        <v>0</v>
      </c>
      <c r="FC72" s="78">
        <f t="shared" si="203"/>
        <v>0</v>
      </c>
      <c r="FD72" s="78">
        <f t="shared" si="203"/>
        <v>0</v>
      </c>
      <c r="FE72" s="78">
        <f t="shared" si="203"/>
        <v>0</v>
      </c>
      <c r="FF72" s="78">
        <f t="shared" si="203"/>
        <v>0</v>
      </c>
      <c r="FG72" s="78">
        <f t="shared" si="203"/>
        <v>33345</v>
      </c>
      <c r="FH72" s="78">
        <f t="shared" si="203"/>
        <v>0</v>
      </c>
      <c r="FI72" s="78">
        <f t="shared" si="203"/>
        <v>7158</v>
      </c>
      <c r="FJ72" s="78">
        <f t="shared" si="203"/>
        <v>0</v>
      </c>
      <c r="FK72" s="78">
        <f t="shared" si="203"/>
        <v>0</v>
      </c>
      <c r="FL72" s="78">
        <f t="shared" si="203"/>
        <v>0</v>
      </c>
      <c r="FM72" s="78">
        <f t="shared" si="203"/>
        <v>14162</v>
      </c>
      <c r="FN72" s="78">
        <f t="shared" si="203"/>
        <v>0</v>
      </c>
      <c r="FO72" s="78">
        <f t="shared" si="203"/>
        <v>0</v>
      </c>
      <c r="FP72" s="78">
        <f t="shared" si="203"/>
        <v>0</v>
      </c>
      <c r="FQ72" s="78">
        <f t="shared" si="203"/>
        <v>11109</v>
      </c>
      <c r="FR72" s="78">
        <f t="shared" si="203"/>
        <v>19642</v>
      </c>
      <c r="FS72" s="78">
        <f t="shared" si="203"/>
        <v>310</v>
      </c>
      <c r="FT72" s="78">
        <f t="shared" si="203"/>
        <v>0</v>
      </c>
      <c r="FU72" s="78">
        <f t="shared" si="203"/>
        <v>1059</v>
      </c>
      <c r="FV72" s="78">
        <f t="shared" si="203"/>
        <v>0</v>
      </c>
      <c r="FW72" s="78">
        <f t="shared" si="203"/>
        <v>0</v>
      </c>
      <c r="FX72" s="78">
        <f t="shared" si="203"/>
        <v>750</v>
      </c>
      <c r="FY72" s="78">
        <f t="shared" si="203"/>
        <v>77010</v>
      </c>
      <c r="FZ72" s="78">
        <f t="shared" si="203"/>
        <v>11071</v>
      </c>
      <c r="GA72" s="80">
        <f t="shared" si="203"/>
        <v>752964</v>
      </c>
      <c r="GB72" s="78">
        <f t="shared" si="203"/>
        <v>28505</v>
      </c>
      <c r="GC72" s="212">
        <f t="shared" si="203"/>
        <v>781469</v>
      </c>
    </row>
    <row r="73" spans="2:185" outlineLevel="1">
      <c r="B73" s="72" t="s">
        <v>77</v>
      </c>
      <c r="C73" s="124" t="str">
        <f t="shared" ref="C73:BN73" si="204">C166</f>
        <v>410252000000</v>
      </c>
      <c r="D73" s="124" t="str">
        <f t="shared" si="204"/>
        <v>City of Saratoga Springs</v>
      </c>
      <c r="E73" s="124" t="str">
        <f t="shared" si="204"/>
        <v>Saratoga</v>
      </c>
      <c r="F73" s="124" t="str">
        <f t="shared" si="204"/>
        <v>12/31</v>
      </c>
      <c r="G73" s="125">
        <f t="shared" si="204"/>
        <v>26586</v>
      </c>
      <c r="H73" s="126">
        <f t="shared" si="204"/>
        <v>0</v>
      </c>
      <c r="I73" s="126">
        <f t="shared" si="204"/>
        <v>28.1</v>
      </c>
      <c r="J73" s="127">
        <f t="shared" si="204"/>
        <v>3792162425</v>
      </c>
      <c r="K73" s="127">
        <f t="shared" si="204"/>
        <v>37718743</v>
      </c>
      <c r="L73" s="127">
        <f t="shared" si="204"/>
        <v>17546224</v>
      </c>
      <c r="M73" s="127">
        <f t="shared" si="204"/>
        <v>0</v>
      </c>
      <c r="N73" s="127">
        <f t="shared" si="204"/>
        <v>557461</v>
      </c>
      <c r="O73" s="127">
        <f t="shared" si="204"/>
        <v>0</v>
      </c>
      <c r="P73" s="127">
        <f t="shared" si="204"/>
        <v>366244</v>
      </c>
      <c r="Q73" s="127">
        <f t="shared" si="204"/>
        <v>269440</v>
      </c>
      <c r="R73" s="127">
        <f t="shared" si="204"/>
        <v>0</v>
      </c>
      <c r="S73" s="127">
        <f t="shared" si="204"/>
        <v>0</v>
      </c>
      <c r="T73" s="127">
        <f t="shared" si="204"/>
        <v>9045606</v>
      </c>
      <c r="U73" s="127">
        <f t="shared" si="204"/>
        <v>418849</v>
      </c>
      <c r="V73" s="127">
        <f t="shared" si="204"/>
        <v>557299</v>
      </c>
      <c r="W73" s="127">
        <f t="shared" si="204"/>
        <v>831046</v>
      </c>
      <c r="X73" s="127">
        <f t="shared" si="204"/>
        <v>458315</v>
      </c>
      <c r="Y73" s="127">
        <f t="shared" si="204"/>
        <v>0</v>
      </c>
      <c r="Z73" s="127">
        <f t="shared" si="204"/>
        <v>237</v>
      </c>
      <c r="AA73" s="127">
        <f t="shared" si="204"/>
        <v>0</v>
      </c>
      <c r="AB73" s="127">
        <f t="shared" si="204"/>
        <v>174485</v>
      </c>
      <c r="AC73" s="127">
        <f t="shared" si="204"/>
        <v>0</v>
      </c>
      <c r="AD73" s="127">
        <f t="shared" si="204"/>
        <v>57937</v>
      </c>
      <c r="AE73" s="127">
        <f t="shared" si="204"/>
        <v>41588</v>
      </c>
      <c r="AF73" s="127">
        <f t="shared" si="204"/>
        <v>0</v>
      </c>
      <c r="AG73" s="127">
        <f t="shared" si="204"/>
        <v>28575</v>
      </c>
      <c r="AH73" s="127">
        <f t="shared" si="204"/>
        <v>0</v>
      </c>
      <c r="AI73" s="127">
        <f t="shared" si="204"/>
        <v>36366</v>
      </c>
      <c r="AJ73" s="127">
        <f t="shared" si="204"/>
        <v>1262269</v>
      </c>
      <c r="AK73" s="127">
        <f t="shared" si="204"/>
        <v>289750</v>
      </c>
      <c r="AL73" s="127">
        <f t="shared" si="204"/>
        <v>2663387</v>
      </c>
      <c r="AM73" s="127">
        <f t="shared" si="204"/>
        <v>4035200</v>
      </c>
      <c r="AN73" s="127">
        <f t="shared" si="204"/>
        <v>0</v>
      </c>
      <c r="AO73" s="127">
        <f t="shared" si="204"/>
        <v>30005</v>
      </c>
      <c r="AP73" s="127">
        <f t="shared" si="204"/>
        <v>0</v>
      </c>
      <c r="AQ73" s="127">
        <f t="shared" si="204"/>
        <v>67252</v>
      </c>
      <c r="AR73" s="127">
        <f t="shared" si="204"/>
        <v>0</v>
      </c>
      <c r="AS73" s="127">
        <f t="shared" si="204"/>
        <v>0</v>
      </c>
      <c r="AT73" s="127">
        <f t="shared" si="204"/>
        <v>0</v>
      </c>
      <c r="AU73" s="127">
        <f t="shared" si="204"/>
        <v>151922</v>
      </c>
      <c r="AV73" s="127">
        <f t="shared" si="204"/>
        <v>0</v>
      </c>
      <c r="AW73" s="127">
        <f t="shared" si="204"/>
        <v>0</v>
      </c>
      <c r="AX73" s="127">
        <f t="shared" si="204"/>
        <v>0</v>
      </c>
      <c r="AY73" s="127">
        <f t="shared" si="204"/>
        <v>0</v>
      </c>
      <c r="AZ73" s="127">
        <f t="shared" si="204"/>
        <v>0</v>
      </c>
      <c r="BA73" s="127">
        <f t="shared" si="204"/>
        <v>170970</v>
      </c>
      <c r="BB73" s="127">
        <f t="shared" si="204"/>
        <v>14839</v>
      </c>
      <c r="BC73" s="127">
        <f t="shared" si="204"/>
        <v>402537</v>
      </c>
      <c r="BD73" s="127">
        <f t="shared" si="204"/>
        <v>672504</v>
      </c>
      <c r="BE73" s="127">
        <f t="shared" si="204"/>
        <v>0</v>
      </c>
      <c r="BF73" s="127">
        <f t="shared" si="204"/>
        <v>397379</v>
      </c>
      <c r="BG73" s="127">
        <f t="shared" si="204"/>
        <v>0</v>
      </c>
      <c r="BH73" s="127">
        <f t="shared" si="204"/>
        <v>0</v>
      </c>
      <c r="BI73" s="127">
        <f t="shared" si="204"/>
        <v>60128</v>
      </c>
      <c r="BJ73" s="127">
        <f t="shared" si="204"/>
        <v>0</v>
      </c>
      <c r="BK73" s="127">
        <f t="shared" si="204"/>
        <v>1061046</v>
      </c>
      <c r="BL73" s="128">
        <f t="shared" si="204"/>
        <v>41668860</v>
      </c>
      <c r="BM73" s="127">
        <f t="shared" si="204"/>
        <v>1683369</v>
      </c>
      <c r="BN73" s="127">
        <f t="shared" si="204"/>
        <v>1116310</v>
      </c>
      <c r="BO73" s="127">
        <f t="shared" ref="BO73:DZ73" si="205">BO166</f>
        <v>44098</v>
      </c>
      <c r="BP73" s="127">
        <f t="shared" si="205"/>
        <v>0</v>
      </c>
      <c r="BQ73" s="127">
        <f t="shared" si="205"/>
        <v>11358</v>
      </c>
      <c r="BR73" s="127">
        <f t="shared" si="205"/>
        <v>0</v>
      </c>
      <c r="BS73" s="127">
        <f t="shared" si="205"/>
        <v>505679</v>
      </c>
      <c r="BT73" s="127">
        <f t="shared" si="205"/>
        <v>0</v>
      </c>
      <c r="BU73" s="127">
        <f t="shared" si="205"/>
        <v>0</v>
      </c>
      <c r="BV73" s="127">
        <f t="shared" si="205"/>
        <v>8354197</v>
      </c>
      <c r="BW73" s="127">
        <f t="shared" si="205"/>
        <v>0</v>
      </c>
      <c r="BX73" s="127">
        <f t="shared" si="205"/>
        <v>16460</v>
      </c>
      <c r="BY73" s="127">
        <f t="shared" si="205"/>
        <v>0</v>
      </c>
      <c r="BZ73" s="127">
        <f t="shared" si="205"/>
        <v>25501</v>
      </c>
      <c r="CA73" s="127">
        <f t="shared" si="205"/>
        <v>0</v>
      </c>
      <c r="CB73" s="127">
        <f t="shared" si="205"/>
        <v>223642</v>
      </c>
      <c r="CC73" s="127">
        <f t="shared" si="205"/>
        <v>0</v>
      </c>
      <c r="CD73" s="127">
        <f t="shared" si="205"/>
        <v>2939989</v>
      </c>
      <c r="CE73" s="127">
        <f t="shared" si="205"/>
        <v>35364</v>
      </c>
      <c r="CF73" s="127">
        <f t="shared" si="205"/>
        <v>585176</v>
      </c>
      <c r="CG73" s="127">
        <f t="shared" si="205"/>
        <v>0</v>
      </c>
      <c r="CH73" s="127">
        <f t="shared" si="205"/>
        <v>0</v>
      </c>
      <c r="CI73" s="127">
        <f t="shared" si="205"/>
        <v>13000</v>
      </c>
      <c r="CJ73" s="127">
        <f t="shared" si="205"/>
        <v>0</v>
      </c>
      <c r="CK73" s="127">
        <f t="shared" si="205"/>
        <v>0</v>
      </c>
      <c r="CL73" s="127">
        <f t="shared" si="205"/>
        <v>0</v>
      </c>
      <c r="CM73" s="128">
        <f t="shared" si="205"/>
        <v>57223003</v>
      </c>
      <c r="CN73" s="127">
        <f t="shared" si="205"/>
        <v>1539457</v>
      </c>
      <c r="CO73" s="127">
        <f t="shared" si="205"/>
        <v>0</v>
      </c>
      <c r="CP73" s="127">
        <f t="shared" si="205"/>
        <v>0</v>
      </c>
      <c r="CQ73" s="127">
        <f t="shared" si="205"/>
        <v>1556766</v>
      </c>
      <c r="CR73" s="127">
        <f t="shared" si="205"/>
        <v>0</v>
      </c>
      <c r="CS73" s="128">
        <f t="shared" si="205"/>
        <v>60319226</v>
      </c>
      <c r="CT73" s="127">
        <f t="shared" si="205"/>
        <v>2284856</v>
      </c>
      <c r="CU73" s="127">
        <f t="shared" si="205"/>
        <v>2804362</v>
      </c>
      <c r="CV73" s="127">
        <f t="shared" si="205"/>
        <v>0</v>
      </c>
      <c r="CW73" s="127">
        <f t="shared" si="205"/>
        <v>9615</v>
      </c>
      <c r="CX73" s="127">
        <f t="shared" si="205"/>
        <v>396738</v>
      </c>
      <c r="CY73" s="127">
        <f t="shared" si="205"/>
        <v>39810</v>
      </c>
      <c r="CZ73" s="127">
        <f t="shared" si="205"/>
        <v>0</v>
      </c>
      <c r="DA73" s="127">
        <f t="shared" si="205"/>
        <v>0</v>
      </c>
      <c r="DB73" s="127">
        <f t="shared" si="205"/>
        <v>0</v>
      </c>
      <c r="DC73" s="127">
        <f t="shared" si="205"/>
        <v>0</v>
      </c>
      <c r="DD73" s="127">
        <f t="shared" si="205"/>
        <v>0</v>
      </c>
      <c r="DE73" s="127">
        <f t="shared" si="205"/>
        <v>0</v>
      </c>
      <c r="DF73" s="127">
        <f t="shared" si="205"/>
        <v>0</v>
      </c>
      <c r="DG73" s="127">
        <f t="shared" si="205"/>
        <v>887950</v>
      </c>
      <c r="DH73" s="127">
        <f t="shared" si="205"/>
        <v>6243664</v>
      </c>
      <c r="DI73" s="127">
        <f t="shared" si="205"/>
        <v>4203780</v>
      </c>
      <c r="DJ73" s="127">
        <f t="shared" si="205"/>
        <v>0</v>
      </c>
      <c r="DK73" s="127">
        <f t="shared" si="205"/>
        <v>391197</v>
      </c>
      <c r="DL73" s="127">
        <f t="shared" si="205"/>
        <v>0</v>
      </c>
      <c r="DM73" s="127">
        <f t="shared" si="205"/>
        <v>0</v>
      </c>
      <c r="DN73" s="127">
        <f t="shared" si="205"/>
        <v>445994</v>
      </c>
      <c r="DO73" s="127">
        <f t="shared" si="205"/>
        <v>17765</v>
      </c>
      <c r="DP73" s="127">
        <f t="shared" si="205"/>
        <v>0</v>
      </c>
      <c r="DQ73" s="127">
        <f t="shared" si="205"/>
        <v>0</v>
      </c>
      <c r="DR73" s="127">
        <f t="shared" si="205"/>
        <v>0</v>
      </c>
      <c r="DS73" s="127">
        <f t="shared" si="205"/>
        <v>0</v>
      </c>
      <c r="DT73" s="127">
        <f t="shared" si="205"/>
        <v>0</v>
      </c>
      <c r="DU73" s="127">
        <f t="shared" si="205"/>
        <v>6520991</v>
      </c>
      <c r="DV73" s="127">
        <f t="shared" si="205"/>
        <v>0</v>
      </c>
      <c r="DW73" s="127">
        <f t="shared" si="205"/>
        <v>0</v>
      </c>
      <c r="DX73" s="127">
        <f t="shared" si="205"/>
        <v>0</v>
      </c>
      <c r="DY73" s="127">
        <f t="shared" si="205"/>
        <v>0</v>
      </c>
      <c r="DZ73" s="127">
        <f t="shared" si="205"/>
        <v>0</v>
      </c>
      <c r="EA73" s="127">
        <f t="shared" ref="EA73:GC73" si="206">EA166</f>
        <v>0</v>
      </c>
      <c r="EB73" s="127">
        <f t="shared" si="206"/>
        <v>459996</v>
      </c>
      <c r="EC73" s="127">
        <f t="shared" si="206"/>
        <v>0</v>
      </c>
      <c r="ED73" s="127">
        <f t="shared" si="206"/>
        <v>0</v>
      </c>
      <c r="EE73" s="127">
        <f t="shared" si="206"/>
        <v>0</v>
      </c>
      <c r="EF73" s="127">
        <f t="shared" si="206"/>
        <v>0</v>
      </c>
      <c r="EG73" s="127">
        <f t="shared" si="206"/>
        <v>0</v>
      </c>
      <c r="EH73" s="127">
        <f t="shared" si="206"/>
        <v>180230</v>
      </c>
      <c r="EI73" s="127">
        <f t="shared" si="206"/>
        <v>0</v>
      </c>
      <c r="EJ73" s="127">
        <f t="shared" si="206"/>
        <v>0</v>
      </c>
      <c r="EK73" s="127">
        <f t="shared" si="206"/>
        <v>0</v>
      </c>
      <c r="EL73" s="127">
        <f t="shared" si="206"/>
        <v>27000</v>
      </c>
      <c r="EM73" s="127">
        <f t="shared" si="206"/>
        <v>6589</v>
      </c>
      <c r="EN73" s="127">
        <f t="shared" si="206"/>
        <v>387351</v>
      </c>
      <c r="EO73" s="127">
        <f t="shared" si="206"/>
        <v>0</v>
      </c>
      <c r="EP73" s="127">
        <f t="shared" si="206"/>
        <v>0</v>
      </c>
      <c r="EQ73" s="127">
        <f t="shared" si="206"/>
        <v>43913</v>
      </c>
      <c r="ER73" s="127">
        <f t="shared" si="206"/>
        <v>5580058</v>
      </c>
      <c r="ES73" s="127">
        <f t="shared" si="206"/>
        <v>0</v>
      </c>
      <c r="ET73" s="127">
        <f t="shared" si="206"/>
        <v>156923</v>
      </c>
      <c r="EU73" s="127">
        <f t="shared" si="206"/>
        <v>0</v>
      </c>
      <c r="EV73" s="127">
        <f t="shared" si="206"/>
        <v>219869</v>
      </c>
      <c r="EW73" s="127">
        <f t="shared" si="206"/>
        <v>0</v>
      </c>
      <c r="EX73" s="127">
        <f t="shared" si="206"/>
        <v>37900</v>
      </c>
      <c r="EY73" s="127">
        <f t="shared" si="206"/>
        <v>93715</v>
      </c>
      <c r="EZ73" s="127">
        <f t="shared" si="206"/>
        <v>100817</v>
      </c>
      <c r="FA73" s="127">
        <f t="shared" si="206"/>
        <v>0</v>
      </c>
      <c r="FB73" s="127">
        <f t="shared" si="206"/>
        <v>0</v>
      </c>
      <c r="FC73" s="127">
        <f t="shared" si="206"/>
        <v>3016611</v>
      </c>
      <c r="FD73" s="127">
        <f t="shared" si="206"/>
        <v>0</v>
      </c>
      <c r="FE73" s="127">
        <f t="shared" si="206"/>
        <v>0</v>
      </c>
      <c r="FF73" s="127">
        <f t="shared" si="206"/>
        <v>0</v>
      </c>
      <c r="FG73" s="127">
        <f t="shared" si="206"/>
        <v>3575843</v>
      </c>
      <c r="FH73" s="127">
        <f t="shared" si="206"/>
        <v>117046</v>
      </c>
      <c r="FI73" s="127">
        <f t="shared" si="206"/>
        <v>225254</v>
      </c>
      <c r="FJ73" s="127">
        <f t="shared" si="206"/>
        <v>0</v>
      </c>
      <c r="FK73" s="127">
        <f t="shared" si="206"/>
        <v>0</v>
      </c>
      <c r="FL73" s="127">
        <f t="shared" si="206"/>
        <v>60393</v>
      </c>
      <c r="FM73" s="127">
        <f t="shared" si="206"/>
        <v>0</v>
      </c>
      <c r="FN73" s="127">
        <f t="shared" si="206"/>
        <v>0</v>
      </c>
      <c r="FO73" s="127">
        <f t="shared" si="206"/>
        <v>0</v>
      </c>
      <c r="FP73" s="127">
        <f t="shared" si="206"/>
        <v>0</v>
      </c>
      <c r="FQ73" s="127">
        <f t="shared" si="206"/>
        <v>0</v>
      </c>
      <c r="FR73" s="127">
        <f t="shared" si="206"/>
        <v>0</v>
      </c>
      <c r="FS73" s="127">
        <f t="shared" si="206"/>
        <v>0</v>
      </c>
      <c r="FT73" s="127">
        <f t="shared" si="206"/>
        <v>0</v>
      </c>
      <c r="FU73" s="127">
        <f t="shared" si="206"/>
        <v>0</v>
      </c>
      <c r="FV73" s="127">
        <f t="shared" si="206"/>
        <v>0</v>
      </c>
      <c r="FW73" s="127">
        <f t="shared" si="206"/>
        <v>0</v>
      </c>
      <c r="FX73" s="127">
        <f t="shared" si="206"/>
        <v>10689370</v>
      </c>
      <c r="FY73" s="127">
        <f t="shared" si="206"/>
        <v>1776316</v>
      </c>
      <c r="FZ73" s="127">
        <f t="shared" si="206"/>
        <v>1620332</v>
      </c>
      <c r="GA73" s="128">
        <f t="shared" si="206"/>
        <v>52622248</v>
      </c>
      <c r="GB73" s="127">
        <f t="shared" si="206"/>
        <v>1556766</v>
      </c>
      <c r="GC73" s="211">
        <f t="shared" si="206"/>
        <v>54179014</v>
      </c>
    </row>
    <row r="74" spans="2:185" outlineLevel="1">
      <c r="B74" s="73" t="s">
        <v>78</v>
      </c>
      <c r="C74" s="124" t="str">
        <f t="shared" ref="C74:BN74" si="207">C167</f>
        <v>410380700000</v>
      </c>
      <c r="D74" s="124" t="str">
        <f t="shared" si="207"/>
        <v>Town of Stillwater</v>
      </c>
      <c r="E74" s="124" t="str">
        <f t="shared" si="207"/>
        <v>Saratoga</v>
      </c>
      <c r="F74" s="124" t="str">
        <f t="shared" si="207"/>
        <v>12/31</v>
      </c>
      <c r="G74" s="125">
        <f t="shared" si="207"/>
        <v>8287</v>
      </c>
      <c r="H74" s="126">
        <f t="shared" si="207"/>
        <v>0</v>
      </c>
      <c r="I74" s="126">
        <f t="shared" si="207"/>
        <v>41.2</v>
      </c>
      <c r="J74" s="127">
        <f t="shared" si="207"/>
        <v>724498532</v>
      </c>
      <c r="K74" s="127">
        <f t="shared" si="207"/>
        <v>4282819</v>
      </c>
      <c r="L74" s="127">
        <f t="shared" si="207"/>
        <v>1631760</v>
      </c>
      <c r="M74" s="127">
        <f t="shared" si="207"/>
        <v>0</v>
      </c>
      <c r="N74" s="127">
        <f t="shared" si="207"/>
        <v>273111</v>
      </c>
      <c r="O74" s="127">
        <f t="shared" si="207"/>
        <v>0</v>
      </c>
      <c r="P74" s="127">
        <f t="shared" si="207"/>
        <v>24743</v>
      </c>
      <c r="Q74" s="127">
        <f t="shared" si="207"/>
        <v>10917</v>
      </c>
      <c r="R74" s="127">
        <f t="shared" si="207"/>
        <v>0</v>
      </c>
      <c r="S74" s="127">
        <f t="shared" si="207"/>
        <v>0</v>
      </c>
      <c r="T74" s="127">
        <f t="shared" si="207"/>
        <v>0</v>
      </c>
      <c r="U74" s="127">
        <f t="shared" si="207"/>
        <v>1622200</v>
      </c>
      <c r="V74" s="127">
        <f t="shared" si="207"/>
        <v>0</v>
      </c>
      <c r="W74" s="127">
        <f t="shared" si="207"/>
        <v>0</v>
      </c>
      <c r="X74" s="127">
        <f t="shared" si="207"/>
        <v>59869</v>
      </c>
      <c r="Y74" s="127">
        <f t="shared" si="207"/>
        <v>0</v>
      </c>
      <c r="Z74" s="127">
        <f t="shared" si="207"/>
        <v>0</v>
      </c>
      <c r="AA74" s="127">
        <f t="shared" si="207"/>
        <v>0</v>
      </c>
      <c r="AB74" s="127">
        <f t="shared" si="207"/>
        <v>6719</v>
      </c>
      <c r="AC74" s="127">
        <f t="shared" si="207"/>
        <v>0</v>
      </c>
      <c r="AD74" s="127">
        <f t="shared" si="207"/>
        <v>109</v>
      </c>
      <c r="AE74" s="127">
        <f t="shared" si="207"/>
        <v>0</v>
      </c>
      <c r="AF74" s="127">
        <f t="shared" si="207"/>
        <v>0</v>
      </c>
      <c r="AG74" s="127">
        <f t="shared" si="207"/>
        <v>0</v>
      </c>
      <c r="AH74" s="127">
        <f t="shared" si="207"/>
        <v>0</v>
      </c>
      <c r="AI74" s="127">
        <f t="shared" si="207"/>
        <v>0</v>
      </c>
      <c r="AJ74" s="127">
        <f t="shared" si="207"/>
        <v>0</v>
      </c>
      <c r="AK74" s="127">
        <f t="shared" si="207"/>
        <v>38853</v>
      </c>
      <c r="AL74" s="127">
        <f t="shared" si="207"/>
        <v>352195</v>
      </c>
      <c r="AM74" s="127">
        <f t="shared" si="207"/>
        <v>57872</v>
      </c>
      <c r="AN74" s="127">
        <f t="shared" si="207"/>
        <v>0</v>
      </c>
      <c r="AO74" s="127">
        <f t="shared" si="207"/>
        <v>0</v>
      </c>
      <c r="AP74" s="127">
        <f t="shared" si="207"/>
        <v>0</v>
      </c>
      <c r="AQ74" s="127">
        <f t="shared" si="207"/>
        <v>4229</v>
      </c>
      <c r="AR74" s="127">
        <f t="shared" si="207"/>
        <v>0</v>
      </c>
      <c r="AS74" s="127">
        <f t="shared" si="207"/>
        <v>9498</v>
      </c>
      <c r="AT74" s="127">
        <f t="shared" si="207"/>
        <v>0</v>
      </c>
      <c r="AU74" s="127">
        <f t="shared" si="207"/>
        <v>0</v>
      </c>
      <c r="AV74" s="127">
        <f t="shared" si="207"/>
        <v>0</v>
      </c>
      <c r="AW74" s="127">
        <f t="shared" si="207"/>
        <v>0</v>
      </c>
      <c r="AX74" s="127">
        <f t="shared" si="207"/>
        <v>0</v>
      </c>
      <c r="AY74" s="127">
        <f t="shared" si="207"/>
        <v>0</v>
      </c>
      <c r="AZ74" s="127">
        <f t="shared" si="207"/>
        <v>0</v>
      </c>
      <c r="BA74" s="127">
        <f t="shared" si="207"/>
        <v>21890</v>
      </c>
      <c r="BB74" s="127">
        <f t="shared" si="207"/>
        <v>43851</v>
      </c>
      <c r="BC74" s="127">
        <f t="shared" si="207"/>
        <v>4800</v>
      </c>
      <c r="BD74" s="127">
        <f t="shared" si="207"/>
        <v>76235</v>
      </c>
      <c r="BE74" s="127">
        <f t="shared" si="207"/>
        <v>2951</v>
      </c>
      <c r="BF74" s="127">
        <f t="shared" si="207"/>
        <v>0</v>
      </c>
      <c r="BG74" s="127">
        <f t="shared" si="207"/>
        <v>0</v>
      </c>
      <c r="BH74" s="127">
        <f t="shared" si="207"/>
        <v>117180</v>
      </c>
      <c r="BI74" s="127">
        <f t="shared" si="207"/>
        <v>0</v>
      </c>
      <c r="BJ74" s="127">
        <f t="shared" si="207"/>
        <v>0</v>
      </c>
      <c r="BK74" s="127">
        <f t="shared" si="207"/>
        <v>69292</v>
      </c>
      <c r="BL74" s="128">
        <f t="shared" si="207"/>
        <v>4428274</v>
      </c>
      <c r="BM74" s="127">
        <f t="shared" si="207"/>
        <v>31538</v>
      </c>
      <c r="BN74" s="127">
        <f t="shared" si="207"/>
        <v>201797</v>
      </c>
      <c r="BO74" s="127">
        <f t="shared" ref="BO74:DZ74" si="208">BO167</f>
        <v>0</v>
      </c>
      <c r="BP74" s="127">
        <f t="shared" si="208"/>
        <v>0</v>
      </c>
      <c r="BQ74" s="127">
        <f t="shared" si="208"/>
        <v>0</v>
      </c>
      <c r="BR74" s="127">
        <f t="shared" si="208"/>
        <v>0</v>
      </c>
      <c r="BS74" s="127">
        <f t="shared" si="208"/>
        <v>783244</v>
      </c>
      <c r="BT74" s="127">
        <f t="shared" si="208"/>
        <v>0</v>
      </c>
      <c r="BU74" s="127">
        <f t="shared" si="208"/>
        <v>0</v>
      </c>
      <c r="BV74" s="127">
        <f t="shared" si="208"/>
        <v>2000</v>
      </c>
      <c r="BW74" s="127">
        <f t="shared" si="208"/>
        <v>0</v>
      </c>
      <c r="BX74" s="127">
        <f t="shared" si="208"/>
        <v>0</v>
      </c>
      <c r="BY74" s="127">
        <f t="shared" si="208"/>
        <v>0</v>
      </c>
      <c r="BZ74" s="127">
        <f t="shared" si="208"/>
        <v>313526</v>
      </c>
      <c r="CA74" s="127">
        <f t="shared" si="208"/>
        <v>0</v>
      </c>
      <c r="CB74" s="127">
        <f t="shared" si="208"/>
        <v>0</v>
      </c>
      <c r="CC74" s="127">
        <f t="shared" si="208"/>
        <v>0</v>
      </c>
      <c r="CD74" s="127">
        <f t="shared" si="208"/>
        <v>0</v>
      </c>
      <c r="CE74" s="127">
        <f t="shared" si="208"/>
        <v>774574</v>
      </c>
      <c r="CF74" s="127">
        <f t="shared" si="208"/>
        <v>0</v>
      </c>
      <c r="CG74" s="127">
        <f t="shared" si="208"/>
        <v>0</v>
      </c>
      <c r="CH74" s="127">
        <f t="shared" si="208"/>
        <v>0</v>
      </c>
      <c r="CI74" s="127">
        <f t="shared" si="208"/>
        <v>0</v>
      </c>
      <c r="CJ74" s="127">
        <f t="shared" si="208"/>
        <v>0</v>
      </c>
      <c r="CK74" s="127">
        <f t="shared" si="208"/>
        <v>0</v>
      </c>
      <c r="CL74" s="127">
        <f t="shared" si="208"/>
        <v>0</v>
      </c>
      <c r="CM74" s="128">
        <f t="shared" si="208"/>
        <v>6534953</v>
      </c>
      <c r="CN74" s="127">
        <f t="shared" si="208"/>
        <v>3410819</v>
      </c>
      <c r="CO74" s="127">
        <f t="shared" si="208"/>
        <v>1453745</v>
      </c>
      <c r="CP74" s="127">
        <f t="shared" si="208"/>
        <v>0</v>
      </c>
      <c r="CQ74" s="127">
        <f t="shared" si="208"/>
        <v>572230</v>
      </c>
      <c r="CR74" s="127">
        <f t="shared" si="208"/>
        <v>0</v>
      </c>
      <c r="CS74" s="128">
        <f t="shared" si="208"/>
        <v>11971746</v>
      </c>
      <c r="CT74" s="127">
        <f t="shared" si="208"/>
        <v>180281</v>
      </c>
      <c r="CU74" s="127">
        <f t="shared" si="208"/>
        <v>691408</v>
      </c>
      <c r="CV74" s="127">
        <f t="shared" si="208"/>
        <v>0</v>
      </c>
      <c r="CW74" s="127">
        <f t="shared" si="208"/>
        <v>0</v>
      </c>
      <c r="CX74" s="127">
        <f t="shared" si="208"/>
        <v>52874</v>
      </c>
      <c r="CY74" s="127">
        <f t="shared" si="208"/>
        <v>17</v>
      </c>
      <c r="CZ74" s="127">
        <f t="shared" si="208"/>
        <v>0</v>
      </c>
      <c r="DA74" s="127">
        <f t="shared" si="208"/>
        <v>0</v>
      </c>
      <c r="DB74" s="127">
        <f t="shared" si="208"/>
        <v>0</v>
      </c>
      <c r="DC74" s="127">
        <f t="shared" si="208"/>
        <v>0</v>
      </c>
      <c r="DD74" s="127">
        <f t="shared" si="208"/>
        <v>0</v>
      </c>
      <c r="DE74" s="127">
        <f t="shared" si="208"/>
        <v>0</v>
      </c>
      <c r="DF74" s="127">
        <f t="shared" si="208"/>
        <v>0</v>
      </c>
      <c r="DG74" s="127">
        <f t="shared" si="208"/>
        <v>0</v>
      </c>
      <c r="DH74" s="127">
        <f t="shared" si="208"/>
        <v>211805</v>
      </c>
      <c r="DI74" s="127">
        <f t="shared" si="208"/>
        <v>0</v>
      </c>
      <c r="DJ74" s="127">
        <f t="shared" si="208"/>
        <v>113000</v>
      </c>
      <c r="DK74" s="127">
        <f t="shared" si="208"/>
        <v>0</v>
      </c>
      <c r="DL74" s="127">
        <f t="shared" si="208"/>
        <v>0</v>
      </c>
      <c r="DM74" s="127">
        <f t="shared" si="208"/>
        <v>0</v>
      </c>
      <c r="DN74" s="127">
        <f t="shared" si="208"/>
        <v>816252</v>
      </c>
      <c r="DO74" s="127">
        <f t="shared" si="208"/>
        <v>1520</v>
      </c>
      <c r="DP74" s="127">
        <f t="shared" si="208"/>
        <v>0</v>
      </c>
      <c r="DQ74" s="127">
        <f t="shared" si="208"/>
        <v>0</v>
      </c>
      <c r="DR74" s="127">
        <f t="shared" si="208"/>
        <v>0</v>
      </c>
      <c r="DS74" s="127">
        <f t="shared" si="208"/>
        <v>0</v>
      </c>
      <c r="DT74" s="127">
        <f t="shared" si="208"/>
        <v>0</v>
      </c>
      <c r="DU74" s="127">
        <f t="shared" si="208"/>
        <v>1216087</v>
      </c>
      <c r="DV74" s="127">
        <f t="shared" si="208"/>
        <v>51846</v>
      </c>
      <c r="DW74" s="127">
        <f t="shared" si="208"/>
        <v>0</v>
      </c>
      <c r="DX74" s="127">
        <f t="shared" si="208"/>
        <v>0</v>
      </c>
      <c r="DY74" s="127">
        <f t="shared" si="208"/>
        <v>0</v>
      </c>
      <c r="DZ74" s="127">
        <f t="shared" si="208"/>
        <v>0</v>
      </c>
      <c r="EA74" s="127">
        <f t="shared" ref="EA74:GC74" si="209">EA167</f>
        <v>552458</v>
      </c>
      <c r="EB74" s="127">
        <f t="shared" si="209"/>
        <v>31497</v>
      </c>
      <c r="EC74" s="127">
        <f t="shared" si="209"/>
        <v>0</v>
      </c>
      <c r="ED74" s="127">
        <f t="shared" si="209"/>
        <v>0</v>
      </c>
      <c r="EE74" s="127">
        <f t="shared" si="209"/>
        <v>0</v>
      </c>
      <c r="EF74" s="127">
        <f t="shared" si="209"/>
        <v>0</v>
      </c>
      <c r="EG74" s="127">
        <f t="shared" si="209"/>
        <v>0</v>
      </c>
      <c r="EH74" s="127">
        <f t="shared" si="209"/>
        <v>762747</v>
      </c>
      <c r="EI74" s="127">
        <f t="shared" si="209"/>
        <v>0</v>
      </c>
      <c r="EJ74" s="127">
        <f t="shared" si="209"/>
        <v>0</v>
      </c>
      <c r="EK74" s="127">
        <f t="shared" si="209"/>
        <v>0</v>
      </c>
      <c r="EL74" s="127">
        <f t="shared" si="209"/>
        <v>0</v>
      </c>
      <c r="EM74" s="127">
        <f t="shared" si="209"/>
        <v>73293</v>
      </c>
      <c r="EN74" s="127">
        <f t="shared" si="209"/>
        <v>0</v>
      </c>
      <c r="EO74" s="127">
        <f t="shared" si="209"/>
        <v>0</v>
      </c>
      <c r="EP74" s="127">
        <f t="shared" si="209"/>
        <v>0</v>
      </c>
      <c r="EQ74" s="127">
        <f t="shared" si="209"/>
        <v>2900</v>
      </c>
      <c r="ER74" s="127">
        <f t="shared" si="209"/>
        <v>75356</v>
      </c>
      <c r="ES74" s="127">
        <f t="shared" si="209"/>
        <v>0</v>
      </c>
      <c r="ET74" s="127">
        <f t="shared" si="209"/>
        <v>58000</v>
      </c>
      <c r="EU74" s="127">
        <f t="shared" si="209"/>
        <v>130860</v>
      </c>
      <c r="EV74" s="127">
        <f t="shared" si="209"/>
        <v>45504</v>
      </c>
      <c r="EW74" s="127">
        <f t="shared" si="209"/>
        <v>0</v>
      </c>
      <c r="EX74" s="127">
        <f t="shared" si="209"/>
        <v>5700</v>
      </c>
      <c r="EY74" s="127">
        <f t="shared" si="209"/>
        <v>11335</v>
      </c>
      <c r="EZ74" s="127">
        <f t="shared" si="209"/>
        <v>0</v>
      </c>
      <c r="FA74" s="127">
        <f t="shared" si="209"/>
        <v>0</v>
      </c>
      <c r="FB74" s="127">
        <f t="shared" si="209"/>
        <v>44518</v>
      </c>
      <c r="FC74" s="127">
        <f t="shared" si="209"/>
        <v>408396</v>
      </c>
      <c r="FD74" s="127">
        <f t="shared" si="209"/>
        <v>0</v>
      </c>
      <c r="FE74" s="127">
        <f t="shared" si="209"/>
        <v>0</v>
      </c>
      <c r="FF74" s="127">
        <f t="shared" si="209"/>
        <v>0</v>
      </c>
      <c r="FG74" s="127">
        <f t="shared" si="209"/>
        <v>82418</v>
      </c>
      <c r="FH74" s="127">
        <f t="shared" si="209"/>
        <v>0</v>
      </c>
      <c r="FI74" s="127">
        <f t="shared" si="209"/>
        <v>22065</v>
      </c>
      <c r="FJ74" s="127">
        <f t="shared" si="209"/>
        <v>0</v>
      </c>
      <c r="FK74" s="127">
        <f t="shared" si="209"/>
        <v>0</v>
      </c>
      <c r="FL74" s="127">
        <f t="shared" si="209"/>
        <v>0</v>
      </c>
      <c r="FM74" s="127">
        <f t="shared" si="209"/>
        <v>121133</v>
      </c>
      <c r="FN74" s="127">
        <f t="shared" si="209"/>
        <v>11637</v>
      </c>
      <c r="FO74" s="127">
        <f t="shared" si="209"/>
        <v>0</v>
      </c>
      <c r="FP74" s="127">
        <f t="shared" si="209"/>
        <v>0</v>
      </c>
      <c r="FQ74" s="127">
        <f t="shared" si="209"/>
        <v>104744</v>
      </c>
      <c r="FR74" s="127">
        <f t="shared" si="209"/>
        <v>302027</v>
      </c>
      <c r="FS74" s="127">
        <f t="shared" si="209"/>
        <v>1530</v>
      </c>
      <c r="FT74" s="127">
        <f t="shared" si="209"/>
        <v>0</v>
      </c>
      <c r="FU74" s="127">
        <f t="shared" si="209"/>
        <v>0</v>
      </c>
      <c r="FV74" s="127">
        <f t="shared" si="209"/>
        <v>2258</v>
      </c>
      <c r="FW74" s="127">
        <f t="shared" si="209"/>
        <v>0</v>
      </c>
      <c r="FX74" s="127">
        <f t="shared" si="209"/>
        <v>8885</v>
      </c>
      <c r="FY74" s="127">
        <f t="shared" si="209"/>
        <v>1530462</v>
      </c>
      <c r="FZ74" s="127">
        <f t="shared" si="209"/>
        <v>95583</v>
      </c>
      <c r="GA74" s="128">
        <f t="shared" si="209"/>
        <v>7820396</v>
      </c>
      <c r="GB74" s="127">
        <f t="shared" si="209"/>
        <v>572274</v>
      </c>
      <c r="GC74" s="211">
        <f t="shared" si="209"/>
        <v>8392669</v>
      </c>
    </row>
    <row r="75" spans="2:185" outlineLevel="1">
      <c r="B75" s="74" t="s">
        <v>79</v>
      </c>
      <c r="C75" s="75" t="str">
        <f t="shared" ref="C75:BN75" si="210">C168</f>
        <v>410480704820</v>
      </c>
      <c r="D75" s="75" t="str">
        <f t="shared" si="210"/>
        <v>Village of Stillwater</v>
      </c>
      <c r="E75" s="75" t="str">
        <f t="shared" si="210"/>
        <v>Saratoga</v>
      </c>
      <c r="F75" s="75" t="str">
        <f t="shared" si="210"/>
        <v>05/31</v>
      </c>
      <c r="G75" s="76">
        <f t="shared" si="210"/>
        <v>1738</v>
      </c>
      <c r="H75" s="76">
        <f t="shared" si="210"/>
        <v>0</v>
      </c>
      <c r="I75" s="77">
        <f t="shared" si="210"/>
        <v>1.3</v>
      </c>
      <c r="J75" s="78">
        <f t="shared" si="210"/>
        <v>93175850</v>
      </c>
      <c r="K75" s="78">
        <f t="shared" si="210"/>
        <v>1691500</v>
      </c>
      <c r="L75" s="78">
        <f t="shared" si="210"/>
        <v>257047</v>
      </c>
      <c r="M75" s="78">
        <f t="shared" si="210"/>
        <v>0</v>
      </c>
      <c r="N75" s="78">
        <f t="shared" si="210"/>
        <v>122263</v>
      </c>
      <c r="O75" s="78">
        <f t="shared" si="210"/>
        <v>0</v>
      </c>
      <c r="P75" s="78">
        <f t="shared" si="210"/>
        <v>0</v>
      </c>
      <c r="Q75" s="78">
        <f t="shared" si="210"/>
        <v>4976</v>
      </c>
      <c r="R75" s="78">
        <f t="shared" si="210"/>
        <v>0</v>
      </c>
      <c r="S75" s="78">
        <f t="shared" si="210"/>
        <v>0</v>
      </c>
      <c r="T75" s="78">
        <f t="shared" si="210"/>
        <v>0</v>
      </c>
      <c r="U75" s="78">
        <f t="shared" si="210"/>
        <v>230065</v>
      </c>
      <c r="V75" s="78">
        <f t="shared" si="210"/>
        <v>0</v>
      </c>
      <c r="W75" s="78">
        <f t="shared" si="210"/>
        <v>0</v>
      </c>
      <c r="X75" s="78">
        <f t="shared" si="210"/>
        <v>18395</v>
      </c>
      <c r="Y75" s="78">
        <f t="shared" si="210"/>
        <v>0</v>
      </c>
      <c r="Z75" s="78">
        <f t="shared" si="210"/>
        <v>0</v>
      </c>
      <c r="AA75" s="78">
        <f t="shared" si="210"/>
        <v>0</v>
      </c>
      <c r="AB75" s="78">
        <f t="shared" si="210"/>
        <v>196</v>
      </c>
      <c r="AC75" s="78">
        <f t="shared" si="210"/>
        <v>0</v>
      </c>
      <c r="AD75" s="78">
        <f t="shared" si="210"/>
        <v>0</v>
      </c>
      <c r="AE75" s="78">
        <f t="shared" si="210"/>
        <v>200</v>
      </c>
      <c r="AF75" s="78">
        <f t="shared" si="210"/>
        <v>0</v>
      </c>
      <c r="AG75" s="78">
        <f t="shared" si="210"/>
        <v>0</v>
      </c>
      <c r="AH75" s="78">
        <f t="shared" si="210"/>
        <v>0</v>
      </c>
      <c r="AI75" s="78">
        <f t="shared" si="210"/>
        <v>0</v>
      </c>
      <c r="AJ75" s="78">
        <f t="shared" si="210"/>
        <v>0</v>
      </c>
      <c r="AK75" s="78">
        <f t="shared" si="210"/>
        <v>3122</v>
      </c>
      <c r="AL75" s="78">
        <f t="shared" si="210"/>
        <v>399958</v>
      </c>
      <c r="AM75" s="78">
        <f t="shared" si="210"/>
        <v>201184</v>
      </c>
      <c r="AN75" s="78">
        <f t="shared" si="210"/>
        <v>0</v>
      </c>
      <c r="AO75" s="78">
        <f t="shared" si="210"/>
        <v>0</v>
      </c>
      <c r="AP75" s="78">
        <f t="shared" si="210"/>
        <v>0</v>
      </c>
      <c r="AQ75" s="78">
        <f t="shared" si="210"/>
        <v>0</v>
      </c>
      <c r="AR75" s="78">
        <f t="shared" si="210"/>
        <v>0</v>
      </c>
      <c r="AS75" s="78">
        <f t="shared" si="210"/>
        <v>0</v>
      </c>
      <c r="AT75" s="78">
        <f t="shared" si="210"/>
        <v>0</v>
      </c>
      <c r="AU75" s="78">
        <f t="shared" si="210"/>
        <v>0</v>
      </c>
      <c r="AV75" s="78">
        <f t="shared" si="210"/>
        <v>0</v>
      </c>
      <c r="AW75" s="78">
        <f t="shared" si="210"/>
        <v>0</v>
      </c>
      <c r="AX75" s="78">
        <f t="shared" si="210"/>
        <v>0</v>
      </c>
      <c r="AY75" s="78">
        <f t="shared" si="210"/>
        <v>0</v>
      </c>
      <c r="AZ75" s="78">
        <f t="shared" si="210"/>
        <v>0</v>
      </c>
      <c r="BA75" s="78">
        <f t="shared" si="210"/>
        <v>3869</v>
      </c>
      <c r="BB75" s="78">
        <f t="shared" si="210"/>
        <v>13349</v>
      </c>
      <c r="BC75" s="78">
        <f t="shared" si="210"/>
        <v>0</v>
      </c>
      <c r="BD75" s="78">
        <f t="shared" si="210"/>
        <v>0</v>
      </c>
      <c r="BE75" s="78">
        <f t="shared" si="210"/>
        <v>0</v>
      </c>
      <c r="BF75" s="78">
        <f t="shared" si="210"/>
        <v>2500</v>
      </c>
      <c r="BG75" s="78">
        <f t="shared" si="210"/>
        <v>0</v>
      </c>
      <c r="BH75" s="78">
        <f t="shared" si="210"/>
        <v>0</v>
      </c>
      <c r="BI75" s="78">
        <f t="shared" si="210"/>
        <v>0</v>
      </c>
      <c r="BJ75" s="78">
        <f t="shared" si="210"/>
        <v>707</v>
      </c>
      <c r="BK75" s="78">
        <f t="shared" si="210"/>
        <v>2693</v>
      </c>
      <c r="BL75" s="80">
        <f t="shared" si="210"/>
        <v>1260526</v>
      </c>
      <c r="BM75" s="78">
        <f t="shared" si="210"/>
        <v>11431</v>
      </c>
      <c r="BN75" s="78">
        <f t="shared" si="210"/>
        <v>15522</v>
      </c>
      <c r="BO75" s="78">
        <f t="shared" ref="BO75:DZ75" si="211">BO168</f>
        <v>0</v>
      </c>
      <c r="BP75" s="78">
        <f t="shared" si="211"/>
        <v>0</v>
      </c>
      <c r="BQ75" s="78">
        <f t="shared" si="211"/>
        <v>3060</v>
      </c>
      <c r="BR75" s="78">
        <f t="shared" si="211"/>
        <v>0</v>
      </c>
      <c r="BS75" s="78">
        <f t="shared" si="211"/>
        <v>0</v>
      </c>
      <c r="BT75" s="78">
        <f t="shared" si="211"/>
        <v>0</v>
      </c>
      <c r="BU75" s="78">
        <f t="shared" si="211"/>
        <v>0</v>
      </c>
      <c r="BV75" s="78">
        <f t="shared" si="211"/>
        <v>0</v>
      </c>
      <c r="BW75" s="78">
        <f t="shared" si="211"/>
        <v>0</v>
      </c>
      <c r="BX75" s="78">
        <f t="shared" si="211"/>
        <v>0</v>
      </c>
      <c r="BY75" s="78">
        <f t="shared" si="211"/>
        <v>0</v>
      </c>
      <c r="BZ75" s="78">
        <f t="shared" si="211"/>
        <v>0</v>
      </c>
      <c r="CA75" s="78">
        <f t="shared" si="211"/>
        <v>0</v>
      </c>
      <c r="CB75" s="78">
        <f t="shared" si="211"/>
        <v>18666</v>
      </c>
      <c r="CC75" s="78">
        <f t="shared" si="211"/>
        <v>0</v>
      </c>
      <c r="CD75" s="78">
        <f t="shared" si="211"/>
        <v>0</v>
      </c>
      <c r="CE75" s="78">
        <f t="shared" si="211"/>
        <v>0</v>
      </c>
      <c r="CF75" s="78">
        <f t="shared" si="211"/>
        <v>0</v>
      </c>
      <c r="CG75" s="78">
        <f t="shared" si="211"/>
        <v>0</v>
      </c>
      <c r="CH75" s="78">
        <f t="shared" si="211"/>
        <v>0</v>
      </c>
      <c r="CI75" s="78">
        <f t="shared" si="211"/>
        <v>0</v>
      </c>
      <c r="CJ75" s="78">
        <f t="shared" si="211"/>
        <v>0</v>
      </c>
      <c r="CK75" s="78">
        <f t="shared" si="211"/>
        <v>0</v>
      </c>
      <c r="CL75" s="78">
        <f t="shared" si="211"/>
        <v>0</v>
      </c>
      <c r="CM75" s="80">
        <f t="shared" si="211"/>
        <v>1309204</v>
      </c>
      <c r="CN75" s="78">
        <f t="shared" si="211"/>
        <v>0</v>
      </c>
      <c r="CO75" s="78">
        <f t="shared" si="211"/>
        <v>117500</v>
      </c>
      <c r="CP75" s="78">
        <f t="shared" si="211"/>
        <v>0</v>
      </c>
      <c r="CQ75" s="78">
        <f t="shared" si="211"/>
        <v>64648</v>
      </c>
      <c r="CR75" s="78">
        <f t="shared" si="211"/>
        <v>0</v>
      </c>
      <c r="CS75" s="80">
        <f t="shared" si="211"/>
        <v>1491352</v>
      </c>
      <c r="CT75" s="78">
        <f t="shared" si="211"/>
        <v>115637</v>
      </c>
      <c r="CU75" s="78">
        <f t="shared" si="211"/>
        <v>56997</v>
      </c>
      <c r="CV75" s="78">
        <f t="shared" si="211"/>
        <v>0</v>
      </c>
      <c r="CW75" s="78">
        <f t="shared" si="211"/>
        <v>0</v>
      </c>
      <c r="CX75" s="78">
        <f t="shared" si="211"/>
        <v>334</v>
      </c>
      <c r="CY75" s="78">
        <f t="shared" si="211"/>
        <v>0</v>
      </c>
      <c r="CZ75" s="78">
        <f t="shared" si="211"/>
        <v>0</v>
      </c>
      <c r="DA75" s="78">
        <f t="shared" si="211"/>
        <v>0</v>
      </c>
      <c r="DB75" s="78">
        <f t="shared" si="211"/>
        <v>0</v>
      </c>
      <c r="DC75" s="78">
        <f t="shared" si="211"/>
        <v>0</v>
      </c>
      <c r="DD75" s="78">
        <f t="shared" si="211"/>
        <v>0</v>
      </c>
      <c r="DE75" s="78">
        <f t="shared" si="211"/>
        <v>0</v>
      </c>
      <c r="DF75" s="78">
        <f t="shared" si="211"/>
        <v>0</v>
      </c>
      <c r="DG75" s="78">
        <f t="shared" si="211"/>
        <v>0</v>
      </c>
      <c r="DH75" s="78">
        <f t="shared" si="211"/>
        <v>1139</v>
      </c>
      <c r="DI75" s="78">
        <f t="shared" si="211"/>
        <v>62621</v>
      </c>
      <c r="DJ75" s="78">
        <f t="shared" si="211"/>
        <v>0</v>
      </c>
      <c r="DK75" s="78">
        <f t="shared" si="211"/>
        <v>0</v>
      </c>
      <c r="DL75" s="78">
        <f t="shared" si="211"/>
        <v>0</v>
      </c>
      <c r="DM75" s="78">
        <f t="shared" si="211"/>
        <v>0</v>
      </c>
      <c r="DN75" s="78">
        <f t="shared" si="211"/>
        <v>6337</v>
      </c>
      <c r="DO75" s="78">
        <f t="shared" si="211"/>
        <v>190</v>
      </c>
      <c r="DP75" s="78">
        <f t="shared" si="211"/>
        <v>0</v>
      </c>
      <c r="DQ75" s="78">
        <f t="shared" si="211"/>
        <v>0</v>
      </c>
      <c r="DR75" s="78">
        <f t="shared" si="211"/>
        <v>0</v>
      </c>
      <c r="DS75" s="78">
        <f t="shared" si="211"/>
        <v>0</v>
      </c>
      <c r="DT75" s="78">
        <f t="shared" si="211"/>
        <v>0</v>
      </c>
      <c r="DU75" s="78">
        <f t="shared" si="211"/>
        <v>107195</v>
      </c>
      <c r="DV75" s="78">
        <f t="shared" si="211"/>
        <v>0</v>
      </c>
      <c r="DW75" s="78">
        <f t="shared" si="211"/>
        <v>0</v>
      </c>
      <c r="DX75" s="78">
        <f t="shared" si="211"/>
        <v>0</v>
      </c>
      <c r="DY75" s="78">
        <f t="shared" si="211"/>
        <v>0</v>
      </c>
      <c r="DZ75" s="78">
        <f t="shared" si="211"/>
        <v>0</v>
      </c>
      <c r="EA75" s="78">
        <f t="shared" ref="EA75:GC75" si="212">EA168</f>
        <v>24901</v>
      </c>
      <c r="EB75" s="78">
        <f t="shared" si="212"/>
        <v>17135</v>
      </c>
      <c r="EC75" s="78">
        <f t="shared" si="212"/>
        <v>0</v>
      </c>
      <c r="ED75" s="78">
        <f t="shared" si="212"/>
        <v>0</v>
      </c>
      <c r="EE75" s="78">
        <f t="shared" si="212"/>
        <v>0</v>
      </c>
      <c r="EF75" s="78">
        <f t="shared" si="212"/>
        <v>0</v>
      </c>
      <c r="EG75" s="78">
        <f t="shared" si="212"/>
        <v>0</v>
      </c>
      <c r="EH75" s="78">
        <f t="shared" si="212"/>
        <v>0</v>
      </c>
      <c r="EI75" s="78">
        <f t="shared" si="212"/>
        <v>0</v>
      </c>
      <c r="EJ75" s="78">
        <f t="shared" si="212"/>
        <v>0</v>
      </c>
      <c r="EK75" s="78">
        <f t="shared" si="212"/>
        <v>0</v>
      </c>
      <c r="EL75" s="78">
        <f t="shared" si="212"/>
        <v>0</v>
      </c>
      <c r="EM75" s="78">
        <f t="shared" si="212"/>
        <v>0</v>
      </c>
      <c r="EN75" s="78">
        <f t="shared" si="212"/>
        <v>0</v>
      </c>
      <c r="EO75" s="78">
        <f t="shared" si="212"/>
        <v>0</v>
      </c>
      <c r="EP75" s="78">
        <f t="shared" si="212"/>
        <v>0</v>
      </c>
      <c r="EQ75" s="78">
        <f t="shared" si="212"/>
        <v>0</v>
      </c>
      <c r="ER75" s="78">
        <f t="shared" si="212"/>
        <v>6779</v>
      </c>
      <c r="ES75" s="78">
        <f t="shared" si="212"/>
        <v>0</v>
      </c>
      <c r="ET75" s="78">
        <f t="shared" si="212"/>
        <v>0</v>
      </c>
      <c r="EU75" s="78">
        <f t="shared" si="212"/>
        <v>0</v>
      </c>
      <c r="EV75" s="78">
        <f t="shared" si="212"/>
        <v>944</v>
      </c>
      <c r="EW75" s="78">
        <f t="shared" si="212"/>
        <v>0</v>
      </c>
      <c r="EX75" s="78">
        <f t="shared" si="212"/>
        <v>0</v>
      </c>
      <c r="EY75" s="78">
        <f t="shared" si="212"/>
        <v>0</v>
      </c>
      <c r="EZ75" s="78">
        <f t="shared" si="212"/>
        <v>18</v>
      </c>
      <c r="FA75" s="78">
        <f t="shared" si="212"/>
        <v>0</v>
      </c>
      <c r="FB75" s="78">
        <f t="shared" si="212"/>
        <v>296</v>
      </c>
      <c r="FC75" s="78">
        <f t="shared" si="212"/>
        <v>598445</v>
      </c>
      <c r="FD75" s="78">
        <f t="shared" si="212"/>
        <v>0</v>
      </c>
      <c r="FE75" s="78">
        <f t="shared" si="212"/>
        <v>0</v>
      </c>
      <c r="FF75" s="78">
        <f t="shared" si="212"/>
        <v>0</v>
      </c>
      <c r="FG75" s="78">
        <f t="shared" si="212"/>
        <v>181214</v>
      </c>
      <c r="FH75" s="78">
        <f t="shared" si="212"/>
        <v>0</v>
      </c>
      <c r="FI75" s="78">
        <f t="shared" si="212"/>
        <v>842</v>
      </c>
      <c r="FJ75" s="78">
        <f t="shared" si="212"/>
        <v>0</v>
      </c>
      <c r="FK75" s="78">
        <f t="shared" si="212"/>
        <v>0</v>
      </c>
      <c r="FL75" s="78">
        <f t="shared" si="212"/>
        <v>0</v>
      </c>
      <c r="FM75" s="78">
        <f t="shared" si="212"/>
        <v>16676</v>
      </c>
      <c r="FN75" s="78">
        <f t="shared" si="212"/>
        <v>0</v>
      </c>
      <c r="FO75" s="78">
        <f t="shared" si="212"/>
        <v>0</v>
      </c>
      <c r="FP75" s="78">
        <f t="shared" si="212"/>
        <v>0</v>
      </c>
      <c r="FQ75" s="78">
        <f t="shared" si="212"/>
        <v>18785</v>
      </c>
      <c r="FR75" s="78">
        <f t="shared" si="212"/>
        <v>45836</v>
      </c>
      <c r="FS75" s="78">
        <f t="shared" si="212"/>
        <v>347</v>
      </c>
      <c r="FT75" s="78">
        <f t="shared" si="212"/>
        <v>0</v>
      </c>
      <c r="FU75" s="78">
        <f t="shared" si="212"/>
        <v>31351</v>
      </c>
      <c r="FV75" s="78">
        <f t="shared" si="212"/>
        <v>899</v>
      </c>
      <c r="FW75" s="78">
        <f t="shared" si="212"/>
        <v>0</v>
      </c>
      <c r="FX75" s="78">
        <f t="shared" si="212"/>
        <v>0</v>
      </c>
      <c r="FY75" s="78">
        <f t="shared" si="212"/>
        <v>249001</v>
      </c>
      <c r="FZ75" s="78">
        <f t="shared" si="212"/>
        <v>40746</v>
      </c>
      <c r="GA75" s="80">
        <f t="shared" si="212"/>
        <v>1584662</v>
      </c>
      <c r="GB75" s="78">
        <f t="shared" si="212"/>
        <v>64648</v>
      </c>
      <c r="GC75" s="212">
        <f t="shared" si="212"/>
        <v>1649310</v>
      </c>
    </row>
    <row r="76" spans="2:185" outlineLevel="1">
      <c r="B76" s="73" t="s">
        <v>80</v>
      </c>
      <c r="C76" s="124" t="str">
        <f t="shared" ref="C76:BN76" si="213">C169</f>
        <v>410387500000</v>
      </c>
      <c r="D76" s="124" t="str">
        <f t="shared" si="213"/>
        <v>Town of Waterford</v>
      </c>
      <c r="E76" s="124" t="str">
        <f t="shared" si="213"/>
        <v>Saratoga</v>
      </c>
      <c r="F76" s="124" t="str">
        <f t="shared" si="213"/>
        <v>12/31</v>
      </c>
      <c r="G76" s="125">
        <f t="shared" si="213"/>
        <v>8423</v>
      </c>
      <c r="H76" s="126">
        <f t="shared" si="213"/>
        <v>0</v>
      </c>
      <c r="I76" s="126">
        <f t="shared" si="213"/>
        <v>6.6</v>
      </c>
      <c r="J76" s="127">
        <f t="shared" si="213"/>
        <v>597504494</v>
      </c>
      <c r="K76" s="127">
        <f t="shared" si="213"/>
        <v>8739124</v>
      </c>
      <c r="L76" s="127">
        <f t="shared" si="213"/>
        <v>3075933</v>
      </c>
      <c r="M76" s="127">
        <f t="shared" si="213"/>
        <v>0</v>
      </c>
      <c r="N76" s="127">
        <f t="shared" si="213"/>
        <v>234970</v>
      </c>
      <c r="O76" s="127">
        <f t="shared" si="213"/>
        <v>0</v>
      </c>
      <c r="P76" s="127">
        <f t="shared" si="213"/>
        <v>61284</v>
      </c>
      <c r="Q76" s="127">
        <f t="shared" si="213"/>
        <v>4252</v>
      </c>
      <c r="R76" s="127">
        <f t="shared" si="213"/>
        <v>0</v>
      </c>
      <c r="S76" s="127">
        <f t="shared" si="213"/>
        <v>0</v>
      </c>
      <c r="T76" s="127">
        <f t="shared" si="213"/>
        <v>0</v>
      </c>
      <c r="U76" s="127">
        <f t="shared" si="213"/>
        <v>1431866</v>
      </c>
      <c r="V76" s="127">
        <f t="shared" si="213"/>
        <v>0</v>
      </c>
      <c r="W76" s="127">
        <f t="shared" si="213"/>
        <v>0</v>
      </c>
      <c r="X76" s="127">
        <f t="shared" si="213"/>
        <v>108502</v>
      </c>
      <c r="Y76" s="127">
        <f t="shared" si="213"/>
        <v>0</v>
      </c>
      <c r="Z76" s="127">
        <f t="shared" si="213"/>
        <v>0</v>
      </c>
      <c r="AA76" s="127">
        <f t="shared" si="213"/>
        <v>0</v>
      </c>
      <c r="AB76" s="127">
        <f t="shared" si="213"/>
        <v>3735</v>
      </c>
      <c r="AC76" s="127">
        <f t="shared" si="213"/>
        <v>0</v>
      </c>
      <c r="AD76" s="127">
        <f t="shared" si="213"/>
        <v>1529</v>
      </c>
      <c r="AE76" s="127">
        <f t="shared" si="213"/>
        <v>0</v>
      </c>
      <c r="AF76" s="127">
        <f t="shared" si="213"/>
        <v>0</v>
      </c>
      <c r="AG76" s="127">
        <f t="shared" si="213"/>
        <v>0</v>
      </c>
      <c r="AH76" s="127">
        <f t="shared" si="213"/>
        <v>0</v>
      </c>
      <c r="AI76" s="127">
        <f t="shared" si="213"/>
        <v>104</v>
      </c>
      <c r="AJ76" s="127">
        <f t="shared" si="213"/>
        <v>18211</v>
      </c>
      <c r="AK76" s="127">
        <f t="shared" si="213"/>
        <v>42658</v>
      </c>
      <c r="AL76" s="127">
        <f t="shared" si="213"/>
        <v>0</v>
      </c>
      <c r="AM76" s="127">
        <f t="shared" si="213"/>
        <v>796161</v>
      </c>
      <c r="AN76" s="127">
        <f t="shared" si="213"/>
        <v>0</v>
      </c>
      <c r="AO76" s="127">
        <f t="shared" si="213"/>
        <v>10586</v>
      </c>
      <c r="AP76" s="127">
        <f t="shared" si="213"/>
        <v>0</v>
      </c>
      <c r="AQ76" s="127">
        <f t="shared" si="213"/>
        <v>0</v>
      </c>
      <c r="AR76" s="127">
        <f t="shared" si="213"/>
        <v>0</v>
      </c>
      <c r="AS76" s="127">
        <f t="shared" si="213"/>
        <v>0</v>
      </c>
      <c r="AT76" s="127">
        <f t="shared" si="213"/>
        <v>0</v>
      </c>
      <c r="AU76" s="127">
        <f t="shared" si="213"/>
        <v>2302</v>
      </c>
      <c r="AV76" s="127">
        <f t="shared" si="213"/>
        <v>0</v>
      </c>
      <c r="AW76" s="127">
        <f t="shared" si="213"/>
        <v>0</v>
      </c>
      <c r="AX76" s="127">
        <f t="shared" si="213"/>
        <v>12413</v>
      </c>
      <c r="AY76" s="127">
        <f t="shared" si="213"/>
        <v>7490</v>
      </c>
      <c r="AZ76" s="127">
        <f t="shared" si="213"/>
        <v>0</v>
      </c>
      <c r="BA76" s="127">
        <f t="shared" si="213"/>
        <v>5486</v>
      </c>
      <c r="BB76" s="127">
        <f t="shared" si="213"/>
        <v>14402</v>
      </c>
      <c r="BC76" s="127">
        <f t="shared" si="213"/>
        <v>0</v>
      </c>
      <c r="BD76" s="127">
        <f t="shared" si="213"/>
        <v>28421</v>
      </c>
      <c r="BE76" s="127">
        <f t="shared" si="213"/>
        <v>0</v>
      </c>
      <c r="BF76" s="127">
        <f t="shared" si="213"/>
        <v>4952</v>
      </c>
      <c r="BG76" s="127">
        <f t="shared" si="213"/>
        <v>0</v>
      </c>
      <c r="BH76" s="127">
        <f t="shared" si="213"/>
        <v>0</v>
      </c>
      <c r="BI76" s="127">
        <f t="shared" si="213"/>
        <v>550</v>
      </c>
      <c r="BJ76" s="127">
        <f t="shared" si="213"/>
        <v>0</v>
      </c>
      <c r="BK76" s="127">
        <f t="shared" si="213"/>
        <v>2570</v>
      </c>
      <c r="BL76" s="128">
        <f t="shared" si="213"/>
        <v>5868377</v>
      </c>
      <c r="BM76" s="127">
        <f t="shared" si="213"/>
        <v>42010</v>
      </c>
      <c r="BN76" s="127">
        <f t="shared" si="213"/>
        <v>172035</v>
      </c>
      <c r="BO76" s="127">
        <f t="shared" ref="BO76:DZ76" si="214">BO169</f>
        <v>0</v>
      </c>
      <c r="BP76" s="127">
        <f t="shared" si="214"/>
        <v>0</v>
      </c>
      <c r="BQ76" s="127">
        <f t="shared" si="214"/>
        <v>355</v>
      </c>
      <c r="BR76" s="127">
        <f t="shared" si="214"/>
        <v>0</v>
      </c>
      <c r="BS76" s="127">
        <f t="shared" si="214"/>
        <v>48000</v>
      </c>
      <c r="BT76" s="127">
        <f t="shared" si="214"/>
        <v>0</v>
      </c>
      <c r="BU76" s="127">
        <f t="shared" si="214"/>
        <v>0</v>
      </c>
      <c r="BV76" s="127">
        <f t="shared" si="214"/>
        <v>5917</v>
      </c>
      <c r="BW76" s="127">
        <f t="shared" si="214"/>
        <v>0</v>
      </c>
      <c r="BX76" s="127">
        <f t="shared" si="214"/>
        <v>0</v>
      </c>
      <c r="BY76" s="127">
        <f t="shared" si="214"/>
        <v>605042</v>
      </c>
      <c r="BZ76" s="127">
        <f t="shared" si="214"/>
        <v>5241</v>
      </c>
      <c r="CA76" s="127">
        <f t="shared" si="214"/>
        <v>0</v>
      </c>
      <c r="CB76" s="127">
        <f t="shared" si="214"/>
        <v>306</v>
      </c>
      <c r="CC76" s="127">
        <f t="shared" si="214"/>
        <v>0</v>
      </c>
      <c r="CD76" s="127">
        <f t="shared" si="214"/>
        <v>0</v>
      </c>
      <c r="CE76" s="127">
        <f t="shared" si="214"/>
        <v>285772</v>
      </c>
      <c r="CF76" s="127">
        <f t="shared" si="214"/>
        <v>94358</v>
      </c>
      <c r="CG76" s="127">
        <f t="shared" si="214"/>
        <v>0</v>
      </c>
      <c r="CH76" s="127">
        <f t="shared" si="214"/>
        <v>0</v>
      </c>
      <c r="CI76" s="127">
        <f t="shared" si="214"/>
        <v>0</v>
      </c>
      <c r="CJ76" s="127">
        <f t="shared" si="214"/>
        <v>0</v>
      </c>
      <c r="CK76" s="127">
        <f t="shared" si="214"/>
        <v>0</v>
      </c>
      <c r="CL76" s="127">
        <f t="shared" si="214"/>
        <v>0</v>
      </c>
      <c r="CM76" s="128">
        <f t="shared" si="214"/>
        <v>7127413</v>
      </c>
      <c r="CN76" s="127">
        <f t="shared" si="214"/>
        <v>0</v>
      </c>
      <c r="CO76" s="127">
        <f t="shared" si="214"/>
        <v>133604</v>
      </c>
      <c r="CP76" s="127">
        <f t="shared" si="214"/>
        <v>0</v>
      </c>
      <c r="CQ76" s="127">
        <f t="shared" si="214"/>
        <v>819076</v>
      </c>
      <c r="CR76" s="127">
        <f t="shared" si="214"/>
        <v>0</v>
      </c>
      <c r="CS76" s="128">
        <f t="shared" si="214"/>
        <v>8080093</v>
      </c>
      <c r="CT76" s="127">
        <f t="shared" si="214"/>
        <v>196490</v>
      </c>
      <c r="CU76" s="127">
        <f t="shared" si="214"/>
        <v>557770</v>
      </c>
      <c r="CV76" s="127">
        <f t="shared" si="214"/>
        <v>0</v>
      </c>
      <c r="CW76" s="127">
        <f t="shared" si="214"/>
        <v>0</v>
      </c>
      <c r="CX76" s="127">
        <f t="shared" si="214"/>
        <v>42846</v>
      </c>
      <c r="CY76" s="127">
        <f t="shared" si="214"/>
        <v>574551</v>
      </c>
      <c r="CZ76" s="127">
        <f t="shared" si="214"/>
        <v>0</v>
      </c>
      <c r="DA76" s="127">
        <f t="shared" si="214"/>
        <v>0</v>
      </c>
      <c r="DB76" s="127">
        <f t="shared" si="214"/>
        <v>0</v>
      </c>
      <c r="DC76" s="127">
        <f t="shared" si="214"/>
        <v>0</v>
      </c>
      <c r="DD76" s="127">
        <f t="shared" si="214"/>
        <v>0</v>
      </c>
      <c r="DE76" s="127">
        <f t="shared" si="214"/>
        <v>0</v>
      </c>
      <c r="DF76" s="127">
        <f t="shared" si="214"/>
        <v>1030</v>
      </c>
      <c r="DG76" s="127">
        <f t="shared" si="214"/>
        <v>63943</v>
      </c>
      <c r="DH76" s="127">
        <f t="shared" si="214"/>
        <v>908368</v>
      </c>
      <c r="DI76" s="127">
        <f t="shared" si="214"/>
        <v>181563</v>
      </c>
      <c r="DJ76" s="127">
        <f t="shared" si="214"/>
        <v>331817</v>
      </c>
      <c r="DK76" s="127">
        <f t="shared" si="214"/>
        <v>0</v>
      </c>
      <c r="DL76" s="127">
        <f t="shared" si="214"/>
        <v>0</v>
      </c>
      <c r="DM76" s="127">
        <f t="shared" si="214"/>
        <v>0</v>
      </c>
      <c r="DN76" s="127">
        <f t="shared" si="214"/>
        <v>50733</v>
      </c>
      <c r="DO76" s="127">
        <f t="shared" si="214"/>
        <v>0</v>
      </c>
      <c r="DP76" s="127">
        <f t="shared" si="214"/>
        <v>0</v>
      </c>
      <c r="DQ76" s="127">
        <f t="shared" si="214"/>
        <v>0</v>
      </c>
      <c r="DR76" s="127">
        <f t="shared" si="214"/>
        <v>0</v>
      </c>
      <c r="DS76" s="127">
        <f t="shared" si="214"/>
        <v>0</v>
      </c>
      <c r="DT76" s="127">
        <f t="shared" si="214"/>
        <v>0</v>
      </c>
      <c r="DU76" s="127">
        <f t="shared" si="214"/>
        <v>515608</v>
      </c>
      <c r="DV76" s="127">
        <f t="shared" si="214"/>
        <v>0</v>
      </c>
      <c r="DW76" s="127">
        <f t="shared" si="214"/>
        <v>0</v>
      </c>
      <c r="DX76" s="127">
        <f t="shared" si="214"/>
        <v>0</v>
      </c>
      <c r="DY76" s="127">
        <f t="shared" si="214"/>
        <v>0</v>
      </c>
      <c r="DZ76" s="127">
        <f t="shared" si="214"/>
        <v>0</v>
      </c>
      <c r="EA76" s="127">
        <f t="shared" ref="EA76:GC76" si="215">EA169</f>
        <v>199140</v>
      </c>
      <c r="EB76" s="127">
        <f t="shared" si="215"/>
        <v>52299</v>
      </c>
      <c r="EC76" s="127">
        <f t="shared" si="215"/>
        <v>0</v>
      </c>
      <c r="ED76" s="127">
        <f t="shared" si="215"/>
        <v>0</v>
      </c>
      <c r="EE76" s="127">
        <f t="shared" si="215"/>
        <v>0</v>
      </c>
      <c r="EF76" s="127">
        <f t="shared" si="215"/>
        <v>0</v>
      </c>
      <c r="EG76" s="127">
        <f t="shared" si="215"/>
        <v>0</v>
      </c>
      <c r="EH76" s="127">
        <f t="shared" si="215"/>
        <v>251792</v>
      </c>
      <c r="EI76" s="127">
        <f t="shared" si="215"/>
        <v>0</v>
      </c>
      <c r="EJ76" s="127">
        <f t="shared" si="215"/>
        <v>0</v>
      </c>
      <c r="EK76" s="127">
        <f t="shared" si="215"/>
        <v>0</v>
      </c>
      <c r="EL76" s="127">
        <f t="shared" si="215"/>
        <v>0</v>
      </c>
      <c r="EM76" s="127">
        <f t="shared" si="215"/>
        <v>33980</v>
      </c>
      <c r="EN76" s="127">
        <f t="shared" si="215"/>
        <v>94358</v>
      </c>
      <c r="EO76" s="127">
        <f t="shared" si="215"/>
        <v>0</v>
      </c>
      <c r="EP76" s="127">
        <f t="shared" si="215"/>
        <v>0</v>
      </c>
      <c r="EQ76" s="127">
        <f t="shared" si="215"/>
        <v>0</v>
      </c>
      <c r="ER76" s="127">
        <f t="shared" si="215"/>
        <v>275123</v>
      </c>
      <c r="ES76" s="127">
        <f t="shared" si="215"/>
        <v>0</v>
      </c>
      <c r="ET76" s="127">
        <f t="shared" si="215"/>
        <v>29533</v>
      </c>
      <c r="EU76" s="127">
        <f t="shared" si="215"/>
        <v>2000</v>
      </c>
      <c r="EV76" s="127">
        <f t="shared" si="215"/>
        <v>23176</v>
      </c>
      <c r="EW76" s="127">
        <f t="shared" si="215"/>
        <v>17577</v>
      </c>
      <c r="EX76" s="127">
        <f t="shared" si="215"/>
        <v>59583</v>
      </c>
      <c r="EY76" s="127">
        <f t="shared" si="215"/>
        <v>1498</v>
      </c>
      <c r="EZ76" s="127">
        <f t="shared" si="215"/>
        <v>0</v>
      </c>
      <c r="FA76" s="127">
        <f t="shared" si="215"/>
        <v>0</v>
      </c>
      <c r="FB76" s="127">
        <f t="shared" si="215"/>
        <v>1199</v>
      </c>
      <c r="FC76" s="127">
        <f t="shared" si="215"/>
        <v>0</v>
      </c>
      <c r="FD76" s="127">
        <f t="shared" si="215"/>
        <v>0</v>
      </c>
      <c r="FE76" s="127">
        <f t="shared" si="215"/>
        <v>0</v>
      </c>
      <c r="FF76" s="127">
        <f t="shared" si="215"/>
        <v>0</v>
      </c>
      <c r="FG76" s="127">
        <f t="shared" si="215"/>
        <v>629111</v>
      </c>
      <c r="FH76" s="127">
        <f t="shared" si="215"/>
        <v>0</v>
      </c>
      <c r="FI76" s="127">
        <f t="shared" si="215"/>
        <v>282474</v>
      </c>
      <c r="FJ76" s="127">
        <f t="shared" si="215"/>
        <v>17456</v>
      </c>
      <c r="FK76" s="127">
        <f t="shared" si="215"/>
        <v>0</v>
      </c>
      <c r="FL76" s="127">
        <f t="shared" si="215"/>
        <v>0</v>
      </c>
      <c r="FM76" s="127">
        <f t="shared" si="215"/>
        <v>125805</v>
      </c>
      <c r="FN76" s="127">
        <f t="shared" si="215"/>
        <v>96627</v>
      </c>
      <c r="FO76" s="127">
        <f t="shared" si="215"/>
        <v>0</v>
      </c>
      <c r="FP76" s="127">
        <f t="shared" si="215"/>
        <v>0</v>
      </c>
      <c r="FQ76" s="127">
        <f t="shared" si="215"/>
        <v>162553</v>
      </c>
      <c r="FR76" s="127">
        <f t="shared" si="215"/>
        <v>472013</v>
      </c>
      <c r="FS76" s="127">
        <f t="shared" si="215"/>
        <v>1114</v>
      </c>
      <c r="FT76" s="127">
        <f t="shared" si="215"/>
        <v>0</v>
      </c>
      <c r="FU76" s="127">
        <f t="shared" si="215"/>
        <v>0</v>
      </c>
      <c r="FV76" s="127">
        <f t="shared" si="215"/>
        <v>356</v>
      </c>
      <c r="FW76" s="127">
        <f t="shared" si="215"/>
        <v>0</v>
      </c>
      <c r="FX76" s="127">
        <f t="shared" si="215"/>
        <v>0</v>
      </c>
      <c r="FY76" s="127">
        <f t="shared" si="215"/>
        <v>574047</v>
      </c>
      <c r="FZ76" s="127">
        <f t="shared" si="215"/>
        <v>367844</v>
      </c>
      <c r="GA76" s="128">
        <f t="shared" si="215"/>
        <v>7195377</v>
      </c>
      <c r="GB76" s="127">
        <f t="shared" si="215"/>
        <v>819076</v>
      </c>
      <c r="GC76" s="211">
        <f t="shared" si="215"/>
        <v>8014453</v>
      </c>
    </row>
    <row r="77" spans="2:185" outlineLevel="1">
      <c r="B77" s="74" t="s">
        <v>81</v>
      </c>
      <c r="C77" s="75" t="str">
        <f t="shared" ref="C77:BN77" si="216">C170</f>
        <v>410487505180</v>
      </c>
      <c r="D77" s="75" t="str">
        <f t="shared" si="216"/>
        <v>Village of Waterford</v>
      </c>
      <c r="E77" s="75" t="str">
        <f t="shared" si="216"/>
        <v>Saratoga</v>
      </c>
      <c r="F77" s="75" t="str">
        <f t="shared" si="216"/>
        <v>05/31</v>
      </c>
      <c r="G77" s="76">
        <f t="shared" si="216"/>
        <v>1990</v>
      </c>
      <c r="H77" s="76">
        <f t="shared" si="216"/>
        <v>0</v>
      </c>
      <c r="I77" s="77">
        <f t="shared" si="216"/>
        <v>0.3</v>
      </c>
      <c r="J77" s="78">
        <f t="shared" si="216"/>
        <v>61340788</v>
      </c>
      <c r="K77" s="78">
        <f t="shared" si="216"/>
        <v>204500</v>
      </c>
      <c r="L77" s="78">
        <f t="shared" si="216"/>
        <v>246311</v>
      </c>
      <c r="M77" s="78">
        <f t="shared" si="216"/>
        <v>0</v>
      </c>
      <c r="N77" s="78">
        <f t="shared" si="216"/>
        <v>0</v>
      </c>
      <c r="O77" s="78">
        <f t="shared" si="216"/>
        <v>0</v>
      </c>
      <c r="P77" s="78">
        <f t="shared" si="216"/>
        <v>0</v>
      </c>
      <c r="Q77" s="78">
        <f t="shared" si="216"/>
        <v>2363</v>
      </c>
      <c r="R77" s="78">
        <f t="shared" si="216"/>
        <v>0</v>
      </c>
      <c r="S77" s="78">
        <f t="shared" si="216"/>
        <v>0</v>
      </c>
      <c r="T77" s="78">
        <f t="shared" si="216"/>
        <v>0</v>
      </c>
      <c r="U77" s="78">
        <f t="shared" si="216"/>
        <v>146012</v>
      </c>
      <c r="V77" s="78">
        <f t="shared" si="216"/>
        <v>0</v>
      </c>
      <c r="W77" s="78">
        <f t="shared" si="216"/>
        <v>0</v>
      </c>
      <c r="X77" s="78">
        <f t="shared" si="216"/>
        <v>18795</v>
      </c>
      <c r="Y77" s="78">
        <f t="shared" si="216"/>
        <v>0</v>
      </c>
      <c r="Z77" s="78">
        <f t="shared" si="216"/>
        <v>0</v>
      </c>
      <c r="AA77" s="78">
        <f t="shared" si="216"/>
        <v>0</v>
      </c>
      <c r="AB77" s="78">
        <f t="shared" si="216"/>
        <v>12841</v>
      </c>
      <c r="AC77" s="78">
        <f t="shared" si="216"/>
        <v>0</v>
      </c>
      <c r="AD77" s="78">
        <f t="shared" si="216"/>
        <v>56636</v>
      </c>
      <c r="AE77" s="78">
        <f t="shared" si="216"/>
        <v>0</v>
      </c>
      <c r="AF77" s="78">
        <f t="shared" si="216"/>
        <v>0</v>
      </c>
      <c r="AG77" s="78">
        <f t="shared" si="216"/>
        <v>0</v>
      </c>
      <c r="AH77" s="78">
        <f t="shared" si="216"/>
        <v>0</v>
      </c>
      <c r="AI77" s="78">
        <f t="shared" si="216"/>
        <v>0</v>
      </c>
      <c r="AJ77" s="78">
        <f t="shared" si="216"/>
        <v>10239</v>
      </c>
      <c r="AK77" s="78">
        <f t="shared" si="216"/>
        <v>593</v>
      </c>
      <c r="AL77" s="78">
        <f t="shared" si="216"/>
        <v>0</v>
      </c>
      <c r="AM77" s="78">
        <f t="shared" si="216"/>
        <v>0</v>
      </c>
      <c r="AN77" s="78">
        <f t="shared" si="216"/>
        <v>0</v>
      </c>
      <c r="AO77" s="78">
        <f t="shared" si="216"/>
        <v>750</v>
      </c>
      <c r="AP77" s="78">
        <f t="shared" si="216"/>
        <v>0</v>
      </c>
      <c r="AQ77" s="78">
        <f t="shared" si="216"/>
        <v>181563</v>
      </c>
      <c r="AR77" s="78">
        <f t="shared" si="216"/>
        <v>0</v>
      </c>
      <c r="AS77" s="78">
        <f t="shared" si="216"/>
        <v>0</v>
      </c>
      <c r="AT77" s="78">
        <f t="shared" si="216"/>
        <v>0</v>
      </c>
      <c r="AU77" s="78">
        <f t="shared" si="216"/>
        <v>0</v>
      </c>
      <c r="AV77" s="78">
        <f t="shared" si="216"/>
        <v>0</v>
      </c>
      <c r="AW77" s="78">
        <f t="shared" si="216"/>
        <v>0</v>
      </c>
      <c r="AX77" s="78">
        <f t="shared" si="216"/>
        <v>0</v>
      </c>
      <c r="AY77" s="78">
        <f t="shared" si="216"/>
        <v>0</v>
      </c>
      <c r="AZ77" s="78">
        <f t="shared" si="216"/>
        <v>0</v>
      </c>
      <c r="BA77" s="78">
        <f t="shared" si="216"/>
        <v>358</v>
      </c>
      <c r="BB77" s="78">
        <f t="shared" si="216"/>
        <v>0</v>
      </c>
      <c r="BC77" s="78">
        <f t="shared" si="216"/>
        <v>0</v>
      </c>
      <c r="BD77" s="78">
        <f t="shared" si="216"/>
        <v>0</v>
      </c>
      <c r="BE77" s="78">
        <f t="shared" si="216"/>
        <v>0</v>
      </c>
      <c r="BF77" s="78">
        <f t="shared" si="216"/>
        <v>2127</v>
      </c>
      <c r="BG77" s="78">
        <f t="shared" si="216"/>
        <v>0</v>
      </c>
      <c r="BH77" s="78">
        <f t="shared" si="216"/>
        <v>0</v>
      </c>
      <c r="BI77" s="78">
        <f t="shared" si="216"/>
        <v>0</v>
      </c>
      <c r="BJ77" s="78">
        <f t="shared" si="216"/>
        <v>0</v>
      </c>
      <c r="BK77" s="78">
        <f t="shared" si="216"/>
        <v>33362</v>
      </c>
      <c r="BL77" s="80">
        <f t="shared" si="216"/>
        <v>711950</v>
      </c>
      <c r="BM77" s="78">
        <f t="shared" si="216"/>
        <v>73701</v>
      </c>
      <c r="BN77" s="78">
        <f t="shared" si="216"/>
        <v>32768</v>
      </c>
      <c r="BO77" s="78">
        <f t="shared" ref="BO77:DZ77" si="217">BO170</f>
        <v>0</v>
      </c>
      <c r="BP77" s="78">
        <f t="shared" si="217"/>
        <v>0</v>
      </c>
      <c r="BQ77" s="78">
        <f t="shared" si="217"/>
        <v>0</v>
      </c>
      <c r="BR77" s="78">
        <f t="shared" si="217"/>
        <v>0</v>
      </c>
      <c r="BS77" s="78">
        <f t="shared" si="217"/>
        <v>3919</v>
      </c>
      <c r="BT77" s="78">
        <f t="shared" si="217"/>
        <v>0</v>
      </c>
      <c r="BU77" s="78">
        <f t="shared" si="217"/>
        <v>0</v>
      </c>
      <c r="BV77" s="78">
        <f t="shared" si="217"/>
        <v>1388</v>
      </c>
      <c r="BW77" s="78">
        <f t="shared" si="217"/>
        <v>92141</v>
      </c>
      <c r="BX77" s="78">
        <f t="shared" si="217"/>
        <v>0</v>
      </c>
      <c r="BY77" s="78">
        <f t="shared" si="217"/>
        <v>0</v>
      </c>
      <c r="BZ77" s="78">
        <f t="shared" si="217"/>
        <v>0</v>
      </c>
      <c r="CA77" s="78">
        <f t="shared" si="217"/>
        <v>0</v>
      </c>
      <c r="CB77" s="78">
        <f t="shared" si="217"/>
        <v>0</v>
      </c>
      <c r="CC77" s="78">
        <f t="shared" si="217"/>
        <v>0</v>
      </c>
      <c r="CD77" s="78">
        <f t="shared" si="217"/>
        <v>0</v>
      </c>
      <c r="CE77" s="78">
        <f t="shared" si="217"/>
        <v>337731</v>
      </c>
      <c r="CF77" s="78">
        <f t="shared" si="217"/>
        <v>0</v>
      </c>
      <c r="CG77" s="78">
        <f t="shared" si="217"/>
        <v>0</v>
      </c>
      <c r="CH77" s="78">
        <f t="shared" si="217"/>
        <v>0</v>
      </c>
      <c r="CI77" s="78">
        <f t="shared" si="217"/>
        <v>0</v>
      </c>
      <c r="CJ77" s="78">
        <f t="shared" si="217"/>
        <v>0</v>
      </c>
      <c r="CK77" s="78">
        <f t="shared" si="217"/>
        <v>0</v>
      </c>
      <c r="CL77" s="78">
        <f t="shared" si="217"/>
        <v>23511</v>
      </c>
      <c r="CM77" s="80">
        <f t="shared" si="217"/>
        <v>1277108</v>
      </c>
      <c r="CN77" s="78">
        <f t="shared" si="217"/>
        <v>0</v>
      </c>
      <c r="CO77" s="78">
        <f t="shared" si="217"/>
        <v>50000</v>
      </c>
      <c r="CP77" s="78">
        <f t="shared" si="217"/>
        <v>0</v>
      </c>
      <c r="CQ77" s="78">
        <f t="shared" si="217"/>
        <v>0</v>
      </c>
      <c r="CR77" s="78">
        <f t="shared" si="217"/>
        <v>0</v>
      </c>
      <c r="CS77" s="80">
        <f t="shared" si="217"/>
        <v>1327108</v>
      </c>
      <c r="CT77" s="78">
        <f t="shared" si="217"/>
        <v>15210</v>
      </c>
      <c r="CU77" s="78">
        <f t="shared" si="217"/>
        <v>110626</v>
      </c>
      <c r="CV77" s="78">
        <f t="shared" si="217"/>
        <v>0</v>
      </c>
      <c r="CW77" s="78">
        <f t="shared" si="217"/>
        <v>0</v>
      </c>
      <c r="CX77" s="78">
        <f t="shared" si="217"/>
        <v>12877</v>
      </c>
      <c r="CY77" s="78">
        <f t="shared" si="217"/>
        <v>0</v>
      </c>
      <c r="CZ77" s="78">
        <f t="shared" si="217"/>
        <v>0</v>
      </c>
      <c r="DA77" s="78">
        <f t="shared" si="217"/>
        <v>0</v>
      </c>
      <c r="DB77" s="78">
        <f t="shared" si="217"/>
        <v>0</v>
      </c>
      <c r="DC77" s="78">
        <f t="shared" si="217"/>
        <v>0</v>
      </c>
      <c r="DD77" s="78">
        <f t="shared" si="217"/>
        <v>0</v>
      </c>
      <c r="DE77" s="78">
        <f t="shared" si="217"/>
        <v>0</v>
      </c>
      <c r="DF77" s="78">
        <f t="shared" si="217"/>
        <v>0</v>
      </c>
      <c r="DG77" s="78">
        <f t="shared" si="217"/>
        <v>0</v>
      </c>
      <c r="DH77" s="78">
        <f t="shared" si="217"/>
        <v>0</v>
      </c>
      <c r="DI77" s="78">
        <f t="shared" si="217"/>
        <v>202695</v>
      </c>
      <c r="DJ77" s="78">
        <f t="shared" si="217"/>
        <v>0</v>
      </c>
      <c r="DK77" s="78">
        <f t="shared" si="217"/>
        <v>0</v>
      </c>
      <c r="DL77" s="78">
        <f t="shared" si="217"/>
        <v>0</v>
      </c>
      <c r="DM77" s="78">
        <f t="shared" si="217"/>
        <v>0</v>
      </c>
      <c r="DN77" s="78">
        <f t="shared" si="217"/>
        <v>1100</v>
      </c>
      <c r="DO77" s="78">
        <f t="shared" si="217"/>
        <v>0</v>
      </c>
      <c r="DP77" s="78">
        <f t="shared" si="217"/>
        <v>0</v>
      </c>
      <c r="DQ77" s="78">
        <f t="shared" si="217"/>
        <v>0</v>
      </c>
      <c r="DR77" s="78">
        <f t="shared" si="217"/>
        <v>0</v>
      </c>
      <c r="DS77" s="78">
        <f t="shared" si="217"/>
        <v>0</v>
      </c>
      <c r="DT77" s="78">
        <f t="shared" si="217"/>
        <v>0</v>
      </c>
      <c r="DU77" s="78">
        <f t="shared" si="217"/>
        <v>218492</v>
      </c>
      <c r="DV77" s="78">
        <f t="shared" si="217"/>
        <v>0</v>
      </c>
      <c r="DW77" s="78">
        <f t="shared" si="217"/>
        <v>0</v>
      </c>
      <c r="DX77" s="78">
        <f t="shared" si="217"/>
        <v>0</v>
      </c>
      <c r="DY77" s="78">
        <f t="shared" si="217"/>
        <v>0</v>
      </c>
      <c r="DZ77" s="78">
        <f t="shared" si="217"/>
        <v>0</v>
      </c>
      <c r="EA77" s="78">
        <f t="shared" ref="EA77:GC77" si="218">EA170</f>
        <v>0</v>
      </c>
      <c r="EB77" s="78">
        <f t="shared" si="218"/>
        <v>62702</v>
      </c>
      <c r="EC77" s="78">
        <f t="shared" si="218"/>
        <v>0</v>
      </c>
      <c r="ED77" s="78">
        <f t="shared" si="218"/>
        <v>0</v>
      </c>
      <c r="EE77" s="78">
        <f t="shared" si="218"/>
        <v>0</v>
      </c>
      <c r="EF77" s="78">
        <f t="shared" si="218"/>
        <v>0</v>
      </c>
      <c r="EG77" s="78">
        <f t="shared" si="218"/>
        <v>0</v>
      </c>
      <c r="EH77" s="78">
        <f t="shared" si="218"/>
        <v>279026</v>
      </c>
      <c r="EI77" s="78">
        <f t="shared" si="218"/>
        <v>0</v>
      </c>
      <c r="EJ77" s="78">
        <f t="shared" si="218"/>
        <v>0</v>
      </c>
      <c r="EK77" s="78">
        <f t="shared" si="218"/>
        <v>0</v>
      </c>
      <c r="EL77" s="78">
        <f t="shared" si="218"/>
        <v>0</v>
      </c>
      <c r="EM77" s="78">
        <f t="shared" si="218"/>
        <v>0</v>
      </c>
      <c r="EN77" s="78">
        <f t="shared" si="218"/>
        <v>0</v>
      </c>
      <c r="EO77" s="78">
        <f t="shared" si="218"/>
        <v>0</v>
      </c>
      <c r="EP77" s="78">
        <f t="shared" si="218"/>
        <v>0</v>
      </c>
      <c r="EQ77" s="78">
        <f t="shared" si="218"/>
        <v>0</v>
      </c>
      <c r="ER77" s="78">
        <f t="shared" si="218"/>
        <v>58125</v>
      </c>
      <c r="ES77" s="78">
        <f t="shared" si="218"/>
        <v>0</v>
      </c>
      <c r="ET77" s="78">
        <f t="shared" si="218"/>
        <v>0</v>
      </c>
      <c r="EU77" s="78">
        <f t="shared" si="218"/>
        <v>0</v>
      </c>
      <c r="EV77" s="78">
        <f t="shared" si="218"/>
        <v>4525</v>
      </c>
      <c r="EW77" s="78">
        <f t="shared" si="218"/>
        <v>0</v>
      </c>
      <c r="EX77" s="78">
        <f t="shared" si="218"/>
        <v>0</v>
      </c>
      <c r="EY77" s="78">
        <f t="shared" si="218"/>
        <v>0</v>
      </c>
      <c r="EZ77" s="78">
        <f t="shared" si="218"/>
        <v>1345</v>
      </c>
      <c r="FA77" s="78">
        <f t="shared" si="218"/>
        <v>0</v>
      </c>
      <c r="FB77" s="78">
        <f t="shared" si="218"/>
        <v>0</v>
      </c>
      <c r="FC77" s="78">
        <f t="shared" si="218"/>
        <v>0</v>
      </c>
      <c r="FD77" s="78">
        <f t="shared" si="218"/>
        <v>0</v>
      </c>
      <c r="FE77" s="78">
        <f t="shared" si="218"/>
        <v>0</v>
      </c>
      <c r="FF77" s="78">
        <f t="shared" si="218"/>
        <v>0</v>
      </c>
      <c r="FG77" s="78">
        <f t="shared" si="218"/>
        <v>0</v>
      </c>
      <c r="FH77" s="78">
        <f t="shared" si="218"/>
        <v>0</v>
      </c>
      <c r="FI77" s="78">
        <f t="shared" si="218"/>
        <v>137330</v>
      </c>
      <c r="FJ77" s="78">
        <f t="shared" si="218"/>
        <v>0</v>
      </c>
      <c r="FK77" s="78">
        <f t="shared" si="218"/>
        <v>0</v>
      </c>
      <c r="FL77" s="78">
        <f t="shared" si="218"/>
        <v>5659</v>
      </c>
      <c r="FM77" s="78">
        <f t="shared" si="218"/>
        <v>3210</v>
      </c>
      <c r="FN77" s="78">
        <f t="shared" si="218"/>
        <v>0</v>
      </c>
      <c r="FO77" s="78">
        <f t="shared" si="218"/>
        <v>0</v>
      </c>
      <c r="FP77" s="78">
        <f t="shared" si="218"/>
        <v>0</v>
      </c>
      <c r="FQ77" s="78">
        <f t="shared" si="218"/>
        <v>6778</v>
      </c>
      <c r="FR77" s="78">
        <f t="shared" si="218"/>
        <v>0</v>
      </c>
      <c r="FS77" s="78">
        <f t="shared" si="218"/>
        <v>0</v>
      </c>
      <c r="FT77" s="78">
        <f t="shared" si="218"/>
        <v>0</v>
      </c>
      <c r="FU77" s="78">
        <f t="shared" si="218"/>
        <v>0</v>
      </c>
      <c r="FV77" s="78">
        <f t="shared" si="218"/>
        <v>0</v>
      </c>
      <c r="FW77" s="78">
        <f t="shared" si="218"/>
        <v>0</v>
      </c>
      <c r="FX77" s="78">
        <f t="shared" si="218"/>
        <v>0</v>
      </c>
      <c r="FY77" s="78">
        <f t="shared" si="218"/>
        <v>131000</v>
      </c>
      <c r="FZ77" s="78">
        <f t="shared" si="218"/>
        <v>11785</v>
      </c>
      <c r="GA77" s="80">
        <f t="shared" si="218"/>
        <v>1262486</v>
      </c>
      <c r="GB77" s="78">
        <f t="shared" si="218"/>
        <v>0</v>
      </c>
      <c r="GC77" s="212">
        <f t="shared" si="218"/>
        <v>1262486</v>
      </c>
    </row>
    <row r="78" spans="2:185" outlineLevel="1">
      <c r="B78" s="84" t="s">
        <v>82</v>
      </c>
      <c r="C78" s="130" t="str">
        <f t="shared" ref="C78:BN78" si="219">C171</f>
        <v>410391700000</v>
      </c>
      <c r="D78" s="130" t="str">
        <f t="shared" si="219"/>
        <v>Town of Wilton</v>
      </c>
      <c r="E78" s="130" t="str">
        <f t="shared" si="219"/>
        <v>Saratoga</v>
      </c>
      <c r="F78" s="130" t="str">
        <f t="shared" si="219"/>
        <v>12/31</v>
      </c>
      <c r="G78" s="131">
        <f t="shared" si="219"/>
        <v>16173</v>
      </c>
      <c r="H78" s="132">
        <f t="shared" si="219"/>
        <v>0</v>
      </c>
      <c r="I78" s="132">
        <f t="shared" si="219"/>
        <v>35.799999999999997</v>
      </c>
      <c r="J78" s="133">
        <f t="shared" si="219"/>
        <v>1821626122</v>
      </c>
      <c r="K78" s="133">
        <f t="shared" si="219"/>
        <v>505000</v>
      </c>
      <c r="L78" s="133">
        <f t="shared" si="219"/>
        <v>558765</v>
      </c>
      <c r="M78" s="133">
        <f t="shared" si="219"/>
        <v>0</v>
      </c>
      <c r="N78" s="133">
        <f t="shared" si="219"/>
        <v>0</v>
      </c>
      <c r="O78" s="133">
        <f t="shared" si="219"/>
        <v>0</v>
      </c>
      <c r="P78" s="133">
        <f t="shared" si="219"/>
        <v>0</v>
      </c>
      <c r="Q78" s="133">
        <f t="shared" si="219"/>
        <v>7569</v>
      </c>
      <c r="R78" s="133">
        <f t="shared" si="219"/>
        <v>0</v>
      </c>
      <c r="S78" s="133">
        <f t="shared" si="219"/>
        <v>0</v>
      </c>
      <c r="T78" s="133">
        <f t="shared" si="219"/>
        <v>0</v>
      </c>
      <c r="U78" s="133">
        <f t="shared" si="219"/>
        <v>4502733</v>
      </c>
      <c r="V78" s="133">
        <f t="shared" si="219"/>
        <v>0</v>
      </c>
      <c r="W78" s="133">
        <f t="shared" si="219"/>
        <v>0</v>
      </c>
      <c r="X78" s="133">
        <f t="shared" si="219"/>
        <v>258829</v>
      </c>
      <c r="Y78" s="133">
        <f t="shared" si="219"/>
        <v>0</v>
      </c>
      <c r="Z78" s="133">
        <f t="shared" si="219"/>
        <v>0</v>
      </c>
      <c r="AA78" s="133">
        <f t="shared" si="219"/>
        <v>0</v>
      </c>
      <c r="AB78" s="133">
        <f t="shared" si="219"/>
        <v>40698</v>
      </c>
      <c r="AC78" s="133">
        <f t="shared" si="219"/>
        <v>0</v>
      </c>
      <c r="AD78" s="133">
        <f t="shared" si="219"/>
        <v>480</v>
      </c>
      <c r="AE78" s="133">
        <f t="shared" si="219"/>
        <v>2560</v>
      </c>
      <c r="AF78" s="133">
        <f t="shared" si="219"/>
        <v>0</v>
      </c>
      <c r="AG78" s="133">
        <f t="shared" si="219"/>
        <v>0</v>
      </c>
      <c r="AH78" s="133">
        <f t="shared" si="219"/>
        <v>0</v>
      </c>
      <c r="AI78" s="133">
        <f t="shared" si="219"/>
        <v>2064</v>
      </c>
      <c r="AJ78" s="133">
        <f t="shared" si="219"/>
        <v>339422</v>
      </c>
      <c r="AK78" s="133">
        <f t="shared" si="219"/>
        <v>173738</v>
      </c>
      <c r="AL78" s="133">
        <f t="shared" si="219"/>
        <v>0</v>
      </c>
      <c r="AM78" s="133">
        <f t="shared" si="219"/>
        <v>0</v>
      </c>
      <c r="AN78" s="133">
        <f t="shared" si="219"/>
        <v>0</v>
      </c>
      <c r="AO78" s="133">
        <f t="shared" si="219"/>
        <v>0</v>
      </c>
      <c r="AP78" s="133">
        <f t="shared" si="219"/>
        <v>0</v>
      </c>
      <c r="AQ78" s="133">
        <f t="shared" si="219"/>
        <v>0</v>
      </c>
      <c r="AR78" s="133">
        <f t="shared" si="219"/>
        <v>0</v>
      </c>
      <c r="AS78" s="133">
        <f t="shared" si="219"/>
        <v>11396</v>
      </c>
      <c r="AT78" s="133">
        <f t="shared" si="219"/>
        <v>0</v>
      </c>
      <c r="AU78" s="133">
        <f t="shared" si="219"/>
        <v>0</v>
      </c>
      <c r="AV78" s="133">
        <f t="shared" si="219"/>
        <v>0</v>
      </c>
      <c r="AW78" s="133">
        <f t="shared" si="219"/>
        <v>0</v>
      </c>
      <c r="AX78" s="133">
        <f t="shared" si="219"/>
        <v>0</v>
      </c>
      <c r="AY78" s="133">
        <f t="shared" si="219"/>
        <v>0</v>
      </c>
      <c r="AZ78" s="133">
        <f t="shared" si="219"/>
        <v>0</v>
      </c>
      <c r="BA78" s="133">
        <f t="shared" si="219"/>
        <v>58635</v>
      </c>
      <c r="BB78" s="133">
        <f t="shared" si="219"/>
        <v>195767</v>
      </c>
      <c r="BC78" s="133">
        <f t="shared" si="219"/>
        <v>15457</v>
      </c>
      <c r="BD78" s="133">
        <f t="shared" si="219"/>
        <v>210932</v>
      </c>
      <c r="BE78" s="133">
        <f t="shared" si="219"/>
        <v>0</v>
      </c>
      <c r="BF78" s="133">
        <f t="shared" si="219"/>
        <v>19494</v>
      </c>
      <c r="BG78" s="133">
        <f t="shared" si="219"/>
        <v>0</v>
      </c>
      <c r="BH78" s="133">
        <f t="shared" si="219"/>
        <v>2492</v>
      </c>
      <c r="BI78" s="133">
        <f t="shared" si="219"/>
        <v>0</v>
      </c>
      <c r="BJ78" s="133">
        <f t="shared" si="219"/>
        <v>0</v>
      </c>
      <c r="BK78" s="133">
        <f t="shared" si="219"/>
        <v>30517</v>
      </c>
      <c r="BL78" s="134">
        <f t="shared" si="219"/>
        <v>6431548</v>
      </c>
      <c r="BM78" s="133">
        <f t="shared" si="219"/>
        <v>26067</v>
      </c>
      <c r="BN78" s="133">
        <f t="shared" si="219"/>
        <v>536416</v>
      </c>
      <c r="BO78" s="133">
        <f t="shared" ref="BO78:DZ78" si="220">BO171</f>
        <v>0</v>
      </c>
      <c r="BP78" s="133">
        <f t="shared" si="220"/>
        <v>0</v>
      </c>
      <c r="BQ78" s="133">
        <f t="shared" si="220"/>
        <v>0</v>
      </c>
      <c r="BR78" s="133">
        <f t="shared" si="220"/>
        <v>0</v>
      </c>
      <c r="BS78" s="133">
        <f t="shared" si="220"/>
        <v>123743</v>
      </c>
      <c r="BT78" s="133">
        <f t="shared" si="220"/>
        <v>0</v>
      </c>
      <c r="BU78" s="133">
        <f t="shared" si="220"/>
        <v>0</v>
      </c>
      <c r="BV78" s="133">
        <f t="shared" si="220"/>
        <v>0</v>
      </c>
      <c r="BW78" s="133">
        <f t="shared" si="220"/>
        <v>0</v>
      </c>
      <c r="BX78" s="133">
        <f t="shared" si="220"/>
        <v>0</v>
      </c>
      <c r="BY78" s="133">
        <f t="shared" si="220"/>
        <v>0</v>
      </c>
      <c r="BZ78" s="133">
        <f t="shared" si="220"/>
        <v>4015</v>
      </c>
      <c r="CA78" s="133">
        <f t="shared" si="220"/>
        <v>0</v>
      </c>
      <c r="CB78" s="133">
        <f t="shared" si="220"/>
        <v>0</v>
      </c>
      <c r="CC78" s="133">
        <f t="shared" si="220"/>
        <v>0</v>
      </c>
      <c r="CD78" s="133">
        <f t="shared" si="220"/>
        <v>0</v>
      </c>
      <c r="CE78" s="133">
        <f t="shared" si="220"/>
        <v>95555</v>
      </c>
      <c r="CF78" s="133">
        <f t="shared" si="220"/>
        <v>0</v>
      </c>
      <c r="CG78" s="133">
        <f t="shared" si="220"/>
        <v>0</v>
      </c>
      <c r="CH78" s="133">
        <f t="shared" si="220"/>
        <v>0</v>
      </c>
      <c r="CI78" s="133">
        <f t="shared" si="220"/>
        <v>0</v>
      </c>
      <c r="CJ78" s="133">
        <f t="shared" si="220"/>
        <v>0</v>
      </c>
      <c r="CK78" s="133">
        <f t="shared" si="220"/>
        <v>0</v>
      </c>
      <c r="CL78" s="133">
        <f t="shared" si="220"/>
        <v>0</v>
      </c>
      <c r="CM78" s="134">
        <f t="shared" si="220"/>
        <v>7217344</v>
      </c>
      <c r="CN78" s="133">
        <f t="shared" si="220"/>
        <v>0</v>
      </c>
      <c r="CO78" s="133">
        <f t="shared" si="220"/>
        <v>0</v>
      </c>
      <c r="CP78" s="133">
        <f t="shared" si="220"/>
        <v>0</v>
      </c>
      <c r="CQ78" s="133">
        <f t="shared" si="220"/>
        <v>25000</v>
      </c>
      <c r="CR78" s="133">
        <f t="shared" si="220"/>
        <v>0</v>
      </c>
      <c r="CS78" s="134">
        <f t="shared" si="220"/>
        <v>7242344</v>
      </c>
      <c r="CT78" s="133">
        <f t="shared" si="220"/>
        <v>460137</v>
      </c>
      <c r="CU78" s="133">
        <f t="shared" si="220"/>
        <v>910288</v>
      </c>
      <c r="CV78" s="133">
        <f t="shared" si="220"/>
        <v>0</v>
      </c>
      <c r="CW78" s="133">
        <f t="shared" si="220"/>
        <v>0</v>
      </c>
      <c r="CX78" s="133">
        <f t="shared" si="220"/>
        <v>122126</v>
      </c>
      <c r="CY78" s="133">
        <f t="shared" si="220"/>
        <v>0</v>
      </c>
      <c r="CZ78" s="133">
        <f t="shared" si="220"/>
        <v>0</v>
      </c>
      <c r="DA78" s="133">
        <f t="shared" si="220"/>
        <v>0</v>
      </c>
      <c r="DB78" s="133">
        <f t="shared" si="220"/>
        <v>0</v>
      </c>
      <c r="DC78" s="133">
        <f t="shared" si="220"/>
        <v>0</v>
      </c>
      <c r="DD78" s="133">
        <f t="shared" si="220"/>
        <v>0</v>
      </c>
      <c r="DE78" s="133">
        <f t="shared" si="220"/>
        <v>0</v>
      </c>
      <c r="DF78" s="133">
        <f t="shared" si="220"/>
        <v>0</v>
      </c>
      <c r="DG78" s="133">
        <f t="shared" si="220"/>
        <v>0</v>
      </c>
      <c r="DH78" s="133">
        <f t="shared" si="220"/>
        <v>133443</v>
      </c>
      <c r="DI78" s="133">
        <f t="shared" si="220"/>
        <v>0</v>
      </c>
      <c r="DJ78" s="133">
        <f t="shared" si="220"/>
        <v>528310</v>
      </c>
      <c r="DK78" s="133">
        <f t="shared" si="220"/>
        <v>3000</v>
      </c>
      <c r="DL78" s="133">
        <f t="shared" si="220"/>
        <v>428</v>
      </c>
      <c r="DM78" s="133">
        <f t="shared" si="220"/>
        <v>0</v>
      </c>
      <c r="DN78" s="133">
        <f t="shared" si="220"/>
        <v>35669</v>
      </c>
      <c r="DO78" s="133">
        <f t="shared" si="220"/>
        <v>3000</v>
      </c>
      <c r="DP78" s="133">
        <f t="shared" si="220"/>
        <v>0</v>
      </c>
      <c r="DQ78" s="133">
        <f t="shared" si="220"/>
        <v>0</v>
      </c>
      <c r="DR78" s="133">
        <f t="shared" si="220"/>
        <v>8495</v>
      </c>
      <c r="DS78" s="133">
        <f t="shared" si="220"/>
        <v>0</v>
      </c>
      <c r="DT78" s="133">
        <f t="shared" si="220"/>
        <v>0</v>
      </c>
      <c r="DU78" s="133">
        <f t="shared" si="220"/>
        <v>1627488</v>
      </c>
      <c r="DV78" s="133">
        <f t="shared" si="220"/>
        <v>0</v>
      </c>
      <c r="DW78" s="133">
        <f t="shared" si="220"/>
        <v>0</v>
      </c>
      <c r="DX78" s="133">
        <f t="shared" si="220"/>
        <v>0</v>
      </c>
      <c r="DY78" s="133">
        <f t="shared" si="220"/>
        <v>0</v>
      </c>
      <c r="DZ78" s="133">
        <f t="shared" si="220"/>
        <v>0</v>
      </c>
      <c r="EA78" s="133">
        <f t="shared" ref="EA78:GC78" si="221">EA171</f>
        <v>331698</v>
      </c>
      <c r="EB78" s="133">
        <f t="shared" si="221"/>
        <v>13405</v>
      </c>
      <c r="EC78" s="133">
        <f t="shared" si="221"/>
        <v>0</v>
      </c>
      <c r="ED78" s="133">
        <f t="shared" si="221"/>
        <v>0</v>
      </c>
      <c r="EE78" s="133">
        <f t="shared" si="221"/>
        <v>0</v>
      </c>
      <c r="EF78" s="133">
        <f t="shared" si="221"/>
        <v>0</v>
      </c>
      <c r="EG78" s="133">
        <f t="shared" si="221"/>
        <v>0</v>
      </c>
      <c r="EH78" s="133">
        <f t="shared" si="221"/>
        <v>100518</v>
      </c>
      <c r="EI78" s="133">
        <f t="shared" si="221"/>
        <v>0</v>
      </c>
      <c r="EJ78" s="133">
        <f t="shared" si="221"/>
        <v>0</v>
      </c>
      <c r="EK78" s="133">
        <f t="shared" si="221"/>
        <v>0</v>
      </c>
      <c r="EL78" s="133">
        <f t="shared" si="221"/>
        <v>0</v>
      </c>
      <c r="EM78" s="133">
        <f t="shared" si="221"/>
        <v>0</v>
      </c>
      <c r="EN78" s="133">
        <f t="shared" si="221"/>
        <v>0</v>
      </c>
      <c r="EO78" s="133">
        <f t="shared" si="221"/>
        <v>0</v>
      </c>
      <c r="EP78" s="133">
        <f t="shared" si="221"/>
        <v>0</v>
      </c>
      <c r="EQ78" s="133">
        <f t="shared" si="221"/>
        <v>2479</v>
      </c>
      <c r="ER78" s="133">
        <f t="shared" si="221"/>
        <v>473613</v>
      </c>
      <c r="ES78" s="133">
        <f t="shared" si="221"/>
        <v>0</v>
      </c>
      <c r="ET78" s="133">
        <f t="shared" si="221"/>
        <v>244681</v>
      </c>
      <c r="EU78" s="133">
        <f t="shared" si="221"/>
        <v>0</v>
      </c>
      <c r="EV78" s="133">
        <f t="shared" si="221"/>
        <v>54120</v>
      </c>
      <c r="EW78" s="133">
        <f t="shared" si="221"/>
        <v>0</v>
      </c>
      <c r="EX78" s="133">
        <f t="shared" si="221"/>
        <v>201456</v>
      </c>
      <c r="EY78" s="133">
        <f t="shared" si="221"/>
        <v>14881</v>
      </c>
      <c r="EZ78" s="133">
        <f t="shared" si="221"/>
        <v>70170</v>
      </c>
      <c r="FA78" s="133">
        <f t="shared" si="221"/>
        <v>0</v>
      </c>
      <c r="FB78" s="133">
        <f t="shared" si="221"/>
        <v>0</v>
      </c>
      <c r="FC78" s="133">
        <f t="shared" si="221"/>
        <v>0</v>
      </c>
      <c r="FD78" s="133">
        <f t="shared" si="221"/>
        <v>0</v>
      </c>
      <c r="FE78" s="133">
        <f t="shared" si="221"/>
        <v>0</v>
      </c>
      <c r="FF78" s="133">
        <f t="shared" si="221"/>
        <v>0</v>
      </c>
      <c r="FG78" s="133">
        <f t="shared" si="221"/>
        <v>0</v>
      </c>
      <c r="FH78" s="133">
        <f t="shared" si="221"/>
        <v>0</v>
      </c>
      <c r="FI78" s="133">
        <f t="shared" si="221"/>
        <v>17091</v>
      </c>
      <c r="FJ78" s="133">
        <f t="shared" si="221"/>
        <v>0</v>
      </c>
      <c r="FK78" s="133">
        <f t="shared" si="221"/>
        <v>0</v>
      </c>
      <c r="FL78" s="133">
        <f t="shared" si="221"/>
        <v>0</v>
      </c>
      <c r="FM78" s="133">
        <f t="shared" si="221"/>
        <v>224955</v>
      </c>
      <c r="FN78" s="133">
        <f t="shared" si="221"/>
        <v>0</v>
      </c>
      <c r="FO78" s="133">
        <f t="shared" si="221"/>
        <v>0</v>
      </c>
      <c r="FP78" s="133">
        <f t="shared" si="221"/>
        <v>20105</v>
      </c>
      <c r="FQ78" s="133">
        <f t="shared" si="221"/>
        <v>188884</v>
      </c>
      <c r="FR78" s="133">
        <f t="shared" si="221"/>
        <v>454647</v>
      </c>
      <c r="FS78" s="133">
        <f t="shared" si="221"/>
        <v>4095</v>
      </c>
      <c r="FT78" s="133">
        <f t="shared" si="221"/>
        <v>0</v>
      </c>
      <c r="FU78" s="133">
        <f t="shared" si="221"/>
        <v>0</v>
      </c>
      <c r="FV78" s="133">
        <f t="shared" si="221"/>
        <v>5666</v>
      </c>
      <c r="FW78" s="133">
        <f t="shared" si="221"/>
        <v>0</v>
      </c>
      <c r="FX78" s="133">
        <f t="shared" si="221"/>
        <v>15401</v>
      </c>
      <c r="FY78" s="133">
        <f t="shared" si="221"/>
        <v>155000</v>
      </c>
      <c r="FZ78" s="133">
        <f t="shared" si="221"/>
        <v>17475</v>
      </c>
      <c r="GA78" s="134">
        <f t="shared" si="221"/>
        <v>6442725</v>
      </c>
      <c r="GB78" s="133">
        <f t="shared" si="221"/>
        <v>25000</v>
      </c>
      <c r="GC78" s="214">
        <f t="shared" si="221"/>
        <v>6467725</v>
      </c>
    </row>
    <row r="79" spans="2:185">
      <c r="B79" s="67" t="s">
        <v>83</v>
      </c>
      <c r="C79" s="119" t="str">
        <f t="shared" ref="C79:BN79" si="222">C172</f>
        <v>420100000000</v>
      </c>
      <c r="D79" s="119" t="str">
        <f t="shared" si="222"/>
        <v>County of Schenectady</v>
      </c>
      <c r="E79" s="119" t="str">
        <f t="shared" si="222"/>
        <v>Schenectady</v>
      </c>
      <c r="F79" s="119" t="str">
        <f t="shared" si="222"/>
        <v>12/31</v>
      </c>
      <c r="G79" s="120">
        <f t="shared" si="222"/>
        <v>154727</v>
      </c>
      <c r="H79" s="121">
        <f t="shared" si="222"/>
        <v>0</v>
      </c>
      <c r="I79" s="121">
        <f t="shared" si="222"/>
        <v>204.5</v>
      </c>
      <c r="J79" s="122">
        <f t="shared" si="222"/>
        <v>10444791771</v>
      </c>
      <c r="K79" s="122">
        <f t="shared" si="222"/>
        <v>57714665</v>
      </c>
      <c r="L79" s="122">
        <f t="shared" si="222"/>
        <v>63583228</v>
      </c>
      <c r="M79" s="122">
        <f t="shared" si="222"/>
        <v>0</v>
      </c>
      <c r="N79" s="122">
        <f t="shared" si="222"/>
        <v>0</v>
      </c>
      <c r="O79" s="122">
        <f t="shared" si="222"/>
        <v>0</v>
      </c>
      <c r="P79" s="122">
        <f t="shared" si="222"/>
        <v>938917</v>
      </c>
      <c r="Q79" s="122">
        <f t="shared" si="222"/>
        <v>2160893</v>
      </c>
      <c r="R79" s="122">
        <f t="shared" si="222"/>
        <v>0</v>
      </c>
      <c r="S79" s="122">
        <f t="shared" si="222"/>
        <v>0</v>
      </c>
      <c r="T79" s="122">
        <f t="shared" si="222"/>
        <v>82304702</v>
      </c>
      <c r="U79" s="122">
        <f t="shared" si="222"/>
        <v>0</v>
      </c>
      <c r="V79" s="122">
        <f t="shared" si="222"/>
        <v>0</v>
      </c>
      <c r="W79" s="122">
        <f t="shared" si="222"/>
        <v>413141</v>
      </c>
      <c r="X79" s="122">
        <f t="shared" si="222"/>
        <v>0</v>
      </c>
      <c r="Y79" s="122">
        <f t="shared" si="222"/>
        <v>568303</v>
      </c>
      <c r="Z79" s="122">
        <f t="shared" si="222"/>
        <v>0</v>
      </c>
      <c r="AA79" s="122">
        <f t="shared" si="222"/>
        <v>0</v>
      </c>
      <c r="AB79" s="122">
        <f t="shared" si="222"/>
        <v>4358905</v>
      </c>
      <c r="AC79" s="122">
        <f t="shared" si="222"/>
        <v>0</v>
      </c>
      <c r="AD79" s="122">
        <f t="shared" si="222"/>
        <v>409453</v>
      </c>
      <c r="AE79" s="122">
        <f t="shared" si="222"/>
        <v>20919333</v>
      </c>
      <c r="AF79" s="122">
        <f t="shared" si="222"/>
        <v>0</v>
      </c>
      <c r="AG79" s="122">
        <f t="shared" si="222"/>
        <v>789278</v>
      </c>
      <c r="AH79" s="122">
        <f t="shared" si="222"/>
        <v>2572032</v>
      </c>
      <c r="AI79" s="122">
        <f t="shared" si="222"/>
        <v>51736</v>
      </c>
      <c r="AJ79" s="122">
        <f t="shared" si="222"/>
        <v>643696</v>
      </c>
      <c r="AK79" s="122">
        <f t="shared" si="222"/>
        <v>547776</v>
      </c>
      <c r="AL79" s="122">
        <f t="shared" si="222"/>
        <v>0</v>
      </c>
      <c r="AM79" s="122">
        <f t="shared" si="222"/>
        <v>147803</v>
      </c>
      <c r="AN79" s="122">
        <f t="shared" si="222"/>
        <v>0</v>
      </c>
      <c r="AO79" s="122">
        <f t="shared" si="222"/>
        <v>1533936</v>
      </c>
      <c r="AP79" s="122">
        <f t="shared" si="222"/>
        <v>439560</v>
      </c>
      <c r="AQ79" s="122">
        <f t="shared" si="222"/>
        <v>67253</v>
      </c>
      <c r="AR79" s="122">
        <f t="shared" si="222"/>
        <v>0</v>
      </c>
      <c r="AS79" s="122">
        <f t="shared" si="222"/>
        <v>1901422</v>
      </c>
      <c r="AT79" s="122">
        <f t="shared" si="222"/>
        <v>0</v>
      </c>
      <c r="AU79" s="122">
        <f t="shared" si="222"/>
        <v>8000</v>
      </c>
      <c r="AV79" s="122">
        <f t="shared" si="222"/>
        <v>167744</v>
      </c>
      <c r="AW79" s="122">
        <f t="shared" si="222"/>
        <v>0</v>
      </c>
      <c r="AX79" s="122">
        <f t="shared" si="222"/>
        <v>0</v>
      </c>
      <c r="AY79" s="122">
        <f t="shared" si="222"/>
        <v>469934</v>
      </c>
      <c r="AZ79" s="122">
        <f t="shared" si="222"/>
        <v>0</v>
      </c>
      <c r="BA79" s="122">
        <f t="shared" si="222"/>
        <v>299536</v>
      </c>
      <c r="BB79" s="122">
        <f t="shared" si="222"/>
        <v>318947</v>
      </c>
      <c r="BC79" s="122">
        <f t="shared" si="222"/>
        <v>232124</v>
      </c>
      <c r="BD79" s="122">
        <f t="shared" si="222"/>
        <v>229861</v>
      </c>
      <c r="BE79" s="122">
        <f t="shared" si="222"/>
        <v>33098</v>
      </c>
      <c r="BF79" s="122">
        <f t="shared" si="222"/>
        <v>2604473</v>
      </c>
      <c r="BG79" s="122">
        <f t="shared" si="222"/>
        <v>0</v>
      </c>
      <c r="BH79" s="122">
        <f t="shared" si="222"/>
        <v>0</v>
      </c>
      <c r="BI79" s="122">
        <f t="shared" si="222"/>
        <v>422504</v>
      </c>
      <c r="BJ79" s="122">
        <f t="shared" si="222"/>
        <v>0</v>
      </c>
      <c r="BK79" s="122">
        <f t="shared" si="222"/>
        <v>10900079</v>
      </c>
      <c r="BL79" s="123">
        <f t="shared" si="222"/>
        <v>200037667</v>
      </c>
      <c r="BM79" s="122">
        <f t="shared" si="222"/>
        <v>0</v>
      </c>
      <c r="BN79" s="122">
        <f t="shared" si="222"/>
        <v>0</v>
      </c>
      <c r="BO79" s="122">
        <f t="shared" ref="BO79:DZ79" si="223">BO172</f>
        <v>751884</v>
      </c>
      <c r="BP79" s="122">
        <f t="shared" si="223"/>
        <v>4682744</v>
      </c>
      <c r="BQ79" s="122">
        <f t="shared" si="223"/>
        <v>2806620</v>
      </c>
      <c r="BR79" s="122">
        <f t="shared" si="223"/>
        <v>9170338</v>
      </c>
      <c r="BS79" s="122">
        <f t="shared" si="223"/>
        <v>2220596</v>
      </c>
      <c r="BT79" s="122">
        <f t="shared" si="223"/>
        <v>25039170</v>
      </c>
      <c r="BU79" s="122">
        <f t="shared" si="223"/>
        <v>4763</v>
      </c>
      <c r="BV79" s="122">
        <f t="shared" si="223"/>
        <v>220352</v>
      </c>
      <c r="BW79" s="122">
        <f t="shared" si="223"/>
        <v>1174387</v>
      </c>
      <c r="BX79" s="122">
        <f t="shared" si="223"/>
        <v>0</v>
      </c>
      <c r="BY79" s="122">
        <f t="shared" si="223"/>
        <v>0</v>
      </c>
      <c r="BZ79" s="122">
        <f t="shared" si="223"/>
        <v>670571</v>
      </c>
      <c r="CA79" s="122">
        <f t="shared" si="223"/>
        <v>0</v>
      </c>
      <c r="CB79" s="122">
        <f t="shared" si="223"/>
        <v>237875</v>
      </c>
      <c r="CC79" s="122">
        <f t="shared" si="223"/>
        <v>8301115</v>
      </c>
      <c r="CD79" s="122">
        <f t="shared" si="223"/>
        <v>158812</v>
      </c>
      <c r="CE79" s="122">
        <f t="shared" si="223"/>
        <v>22234773</v>
      </c>
      <c r="CF79" s="122">
        <f t="shared" si="223"/>
        <v>1136255</v>
      </c>
      <c r="CG79" s="122">
        <f t="shared" si="223"/>
        <v>0</v>
      </c>
      <c r="CH79" s="122">
        <f t="shared" si="223"/>
        <v>781594</v>
      </c>
      <c r="CI79" s="122">
        <f t="shared" si="223"/>
        <v>0</v>
      </c>
      <c r="CJ79" s="122">
        <f t="shared" si="223"/>
        <v>0</v>
      </c>
      <c r="CK79" s="122">
        <f t="shared" si="223"/>
        <v>0</v>
      </c>
      <c r="CL79" s="122">
        <f t="shared" si="223"/>
        <v>1781394</v>
      </c>
      <c r="CM79" s="123">
        <f t="shared" si="223"/>
        <v>281410910</v>
      </c>
      <c r="CN79" s="122">
        <f t="shared" si="223"/>
        <v>6800419</v>
      </c>
      <c r="CO79" s="122">
        <f t="shared" si="223"/>
        <v>0</v>
      </c>
      <c r="CP79" s="122">
        <f t="shared" si="223"/>
        <v>0</v>
      </c>
      <c r="CQ79" s="122">
        <f t="shared" si="223"/>
        <v>1682882</v>
      </c>
      <c r="CR79" s="122">
        <f t="shared" si="223"/>
        <v>0</v>
      </c>
      <c r="CS79" s="123">
        <f t="shared" si="223"/>
        <v>289894211</v>
      </c>
      <c r="CT79" s="122">
        <f t="shared" si="223"/>
        <v>6039442</v>
      </c>
      <c r="CU79" s="122">
        <f t="shared" si="223"/>
        <v>13414038</v>
      </c>
      <c r="CV79" s="122">
        <f t="shared" si="223"/>
        <v>29129122</v>
      </c>
      <c r="CW79" s="122">
        <f t="shared" si="223"/>
        <v>665478</v>
      </c>
      <c r="CX79" s="122">
        <f t="shared" si="223"/>
        <v>944670</v>
      </c>
      <c r="CY79" s="122">
        <f t="shared" si="223"/>
        <v>100668</v>
      </c>
      <c r="CZ79" s="122">
        <f t="shared" si="223"/>
        <v>0</v>
      </c>
      <c r="DA79" s="122">
        <f t="shared" si="223"/>
        <v>0</v>
      </c>
      <c r="DB79" s="122">
        <f t="shared" si="223"/>
        <v>0</v>
      </c>
      <c r="DC79" s="122">
        <f t="shared" si="223"/>
        <v>0</v>
      </c>
      <c r="DD79" s="122">
        <f t="shared" si="223"/>
        <v>0</v>
      </c>
      <c r="DE79" s="122">
        <f t="shared" si="223"/>
        <v>5205620</v>
      </c>
      <c r="DF79" s="122">
        <f t="shared" si="223"/>
        <v>8579444</v>
      </c>
      <c r="DG79" s="122">
        <f t="shared" si="223"/>
        <v>560278</v>
      </c>
      <c r="DH79" s="122">
        <f t="shared" si="223"/>
        <v>2258461</v>
      </c>
      <c r="DI79" s="122">
        <f t="shared" si="223"/>
        <v>0</v>
      </c>
      <c r="DJ79" s="122">
        <f t="shared" si="223"/>
        <v>190443</v>
      </c>
      <c r="DK79" s="122">
        <f t="shared" si="223"/>
        <v>19004791</v>
      </c>
      <c r="DL79" s="122">
        <f t="shared" si="223"/>
        <v>0</v>
      </c>
      <c r="DM79" s="122">
        <f t="shared" si="223"/>
        <v>287471</v>
      </c>
      <c r="DN79" s="122">
        <f t="shared" si="223"/>
        <v>0</v>
      </c>
      <c r="DO79" s="122">
        <f t="shared" si="223"/>
        <v>745768</v>
      </c>
      <c r="DP79" s="122">
        <f t="shared" si="223"/>
        <v>3187331</v>
      </c>
      <c r="DQ79" s="122">
        <f t="shared" si="223"/>
        <v>3378583</v>
      </c>
      <c r="DR79" s="122">
        <f t="shared" si="223"/>
        <v>674164</v>
      </c>
      <c r="DS79" s="122">
        <f t="shared" si="223"/>
        <v>19786748</v>
      </c>
      <c r="DT79" s="122">
        <f t="shared" si="223"/>
        <v>2994099</v>
      </c>
      <c r="DU79" s="122">
        <f t="shared" si="223"/>
        <v>12163031</v>
      </c>
      <c r="DV79" s="122">
        <f t="shared" si="223"/>
        <v>0</v>
      </c>
      <c r="DW79" s="122">
        <f t="shared" si="223"/>
        <v>316305</v>
      </c>
      <c r="DX79" s="122">
        <f t="shared" si="223"/>
        <v>491322</v>
      </c>
      <c r="DY79" s="122">
        <f t="shared" si="223"/>
        <v>0</v>
      </c>
      <c r="DZ79" s="122">
        <f t="shared" si="223"/>
        <v>0</v>
      </c>
      <c r="EA79" s="122">
        <f t="shared" ref="EA79:GC79" si="224">EA172</f>
        <v>3015156</v>
      </c>
      <c r="EB79" s="122">
        <f t="shared" si="224"/>
        <v>0</v>
      </c>
      <c r="EC79" s="122">
        <f t="shared" si="224"/>
        <v>94413</v>
      </c>
      <c r="ED79" s="122">
        <f t="shared" si="224"/>
        <v>17967811</v>
      </c>
      <c r="EE79" s="122">
        <f t="shared" si="224"/>
        <v>33028115</v>
      </c>
      <c r="EF79" s="122">
        <f t="shared" si="224"/>
        <v>34219472</v>
      </c>
      <c r="EG79" s="122">
        <f t="shared" si="224"/>
        <v>14064980</v>
      </c>
      <c r="EH79" s="122">
        <f t="shared" si="224"/>
        <v>0</v>
      </c>
      <c r="EI79" s="122">
        <f t="shared" si="224"/>
        <v>2346535</v>
      </c>
      <c r="EJ79" s="122">
        <f t="shared" si="224"/>
        <v>1941691</v>
      </c>
      <c r="EK79" s="122">
        <f t="shared" si="224"/>
        <v>0</v>
      </c>
      <c r="EL79" s="122">
        <f t="shared" si="224"/>
        <v>0</v>
      </c>
      <c r="EM79" s="122">
        <f t="shared" si="224"/>
        <v>565469</v>
      </c>
      <c r="EN79" s="122">
        <f t="shared" si="224"/>
        <v>0</v>
      </c>
      <c r="EO79" s="122">
        <f t="shared" si="224"/>
        <v>97500</v>
      </c>
      <c r="EP79" s="122">
        <f t="shared" si="224"/>
        <v>0</v>
      </c>
      <c r="EQ79" s="122">
        <f t="shared" si="224"/>
        <v>0</v>
      </c>
      <c r="ER79" s="122">
        <f t="shared" si="224"/>
        <v>127287</v>
      </c>
      <c r="ES79" s="122">
        <f t="shared" si="224"/>
        <v>0</v>
      </c>
      <c r="ET79" s="122">
        <f t="shared" si="224"/>
        <v>635799</v>
      </c>
      <c r="EU79" s="122">
        <f t="shared" si="224"/>
        <v>5055082</v>
      </c>
      <c r="EV79" s="122">
        <f t="shared" si="224"/>
        <v>302125</v>
      </c>
      <c r="EW79" s="122">
        <f t="shared" si="224"/>
        <v>34467</v>
      </c>
      <c r="EX79" s="122">
        <f t="shared" si="224"/>
        <v>540449</v>
      </c>
      <c r="EY79" s="122">
        <f t="shared" si="224"/>
        <v>2737459</v>
      </c>
      <c r="EZ79" s="122">
        <f t="shared" si="224"/>
        <v>128325</v>
      </c>
      <c r="FA79" s="122">
        <f t="shared" si="224"/>
        <v>0</v>
      </c>
      <c r="FB79" s="122">
        <f t="shared" si="224"/>
        <v>344079</v>
      </c>
      <c r="FC79" s="122">
        <f t="shared" si="224"/>
        <v>0</v>
      </c>
      <c r="FD79" s="122">
        <f t="shared" si="224"/>
        <v>0</v>
      </c>
      <c r="FE79" s="122">
        <f t="shared" si="224"/>
        <v>0</v>
      </c>
      <c r="FF79" s="122">
        <f t="shared" si="224"/>
        <v>0</v>
      </c>
      <c r="FG79" s="122">
        <f t="shared" si="224"/>
        <v>0</v>
      </c>
      <c r="FH79" s="122">
        <f t="shared" si="224"/>
        <v>0</v>
      </c>
      <c r="FI79" s="122">
        <f t="shared" si="224"/>
        <v>331867</v>
      </c>
      <c r="FJ79" s="122">
        <f t="shared" si="224"/>
        <v>0</v>
      </c>
      <c r="FK79" s="122">
        <f t="shared" si="224"/>
        <v>0</v>
      </c>
      <c r="FL79" s="122">
        <f t="shared" si="224"/>
        <v>0</v>
      </c>
      <c r="FM79" s="122">
        <f t="shared" si="224"/>
        <v>6165900</v>
      </c>
      <c r="FN79" s="122">
        <f t="shared" si="224"/>
        <v>0</v>
      </c>
      <c r="FO79" s="122">
        <f t="shared" si="224"/>
        <v>0</v>
      </c>
      <c r="FP79" s="122">
        <f t="shared" si="224"/>
        <v>0</v>
      </c>
      <c r="FQ79" s="122">
        <f t="shared" si="224"/>
        <v>4057558</v>
      </c>
      <c r="FR79" s="122">
        <f t="shared" si="224"/>
        <v>13613152</v>
      </c>
      <c r="FS79" s="122">
        <f t="shared" si="224"/>
        <v>0</v>
      </c>
      <c r="FT79" s="122">
        <f t="shared" si="224"/>
        <v>0</v>
      </c>
      <c r="FU79" s="122">
        <f t="shared" si="224"/>
        <v>826642</v>
      </c>
      <c r="FV79" s="122">
        <f t="shared" si="224"/>
        <v>16286</v>
      </c>
      <c r="FW79" s="122">
        <f t="shared" si="224"/>
        <v>0</v>
      </c>
      <c r="FX79" s="122">
        <f t="shared" si="224"/>
        <v>9964877</v>
      </c>
      <c r="FY79" s="122">
        <f t="shared" si="224"/>
        <v>6300500</v>
      </c>
      <c r="FZ79" s="122">
        <f t="shared" si="224"/>
        <v>2195429</v>
      </c>
      <c r="GA79" s="123">
        <f t="shared" si="224"/>
        <v>290835702</v>
      </c>
      <c r="GB79" s="122">
        <f t="shared" si="224"/>
        <v>1682882</v>
      </c>
      <c r="GC79" s="210">
        <f t="shared" si="224"/>
        <v>292518584</v>
      </c>
    </row>
    <row r="80" spans="2:185" outlineLevel="1">
      <c r="B80" s="73" t="s">
        <v>84</v>
      </c>
      <c r="C80" s="124" t="str">
        <f t="shared" ref="C80:BN80" si="225">C173</f>
        <v>420324200000</v>
      </c>
      <c r="D80" s="124" t="str">
        <f t="shared" si="225"/>
        <v>Town of Duanesburg</v>
      </c>
      <c r="E80" s="124" t="str">
        <f t="shared" si="225"/>
        <v>Schenectady</v>
      </c>
      <c r="F80" s="124" t="str">
        <f t="shared" si="225"/>
        <v>12/31</v>
      </c>
      <c r="G80" s="125">
        <f t="shared" si="225"/>
        <v>6122</v>
      </c>
      <c r="H80" s="126">
        <f t="shared" si="225"/>
        <v>0</v>
      </c>
      <c r="I80" s="126">
        <f t="shared" si="225"/>
        <v>70.8</v>
      </c>
      <c r="J80" s="127">
        <f t="shared" si="225"/>
        <v>585414892</v>
      </c>
      <c r="K80" s="127">
        <f t="shared" si="225"/>
        <v>6985657</v>
      </c>
      <c r="L80" s="127">
        <f t="shared" si="225"/>
        <v>1484414</v>
      </c>
      <c r="M80" s="127">
        <f t="shared" si="225"/>
        <v>0</v>
      </c>
      <c r="N80" s="127">
        <f t="shared" si="225"/>
        <v>0</v>
      </c>
      <c r="O80" s="127">
        <f t="shared" si="225"/>
        <v>0</v>
      </c>
      <c r="P80" s="127">
        <f t="shared" si="225"/>
        <v>0</v>
      </c>
      <c r="Q80" s="127">
        <f t="shared" si="225"/>
        <v>18644</v>
      </c>
      <c r="R80" s="127">
        <f t="shared" si="225"/>
        <v>0</v>
      </c>
      <c r="S80" s="127">
        <f t="shared" si="225"/>
        <v>0</v>
      </c>
      <c r="T80" s="127">
        <f t="shared" si="225"/>
        <v>0</v>
      </c>
      <c r="U80" s="127">
        <f t="shared" si="225"/>
        <v>724896</v>
      </c>
      <c r="V80" s="127">
        <f t="shared" si="225"/>
        <v>0</v>
      </c>
      <c r="W80" s="127">
        <f t="shared" si="225"/>
        <v>0</v>
      </c>
      <c r="X80" s="127">
        <f t="shared" si="225"/>
        <v>34930</v>
      </c>
      <c r="Y80" s="127">
        <f t="shared" si="225"/>
        <v>0</v>
      </c>
      <c r="Z80" s="127">
        <f t="shared" si="225"/>
        <v>0</v>
      </c>
      <c r="AA80" s="127">
        <f t="shared" si="225"/>
        <v>0</v>
      </c>
      <c r="AB80" s="127">
        <f t="shared" si="225"/>
        <v>4605</v>
      </c>
      <c r="AC80" s="127">
        <f t="shared" si="225"/>
        <v>0</v>
      </c>
      <c r="AD80" s="127">
        <f t="shared" si="225"/>
        <v>0</v>
      </c>
      <c r="AE80" s="127">
        <f t="shared" si="225"/>
        <v>0</v>
      </c>
      <c r="AF80" s="127">
        <f t="shared" si="225"/>
        <v>0</v>
      </c>
      <c r="AG80" s="127">
        <f t="shared" si="225"/>
        <v>0</v>
      </c>
      <c r="AH80" s="127">
        <f t="shared" si="225"/>
        <v>0</v>
      </c>
      <c r="AI80" s="127">
        <f t="shared" si="225"/>
        <v>0</v>
      </c>
      <c r="AJ80" s="127">
        <f t="shared" si="225"/>
        <v>2035</v>
      </c>
      <c r="AK80" s="127">
        <f t="shared" si="225"/>
        <v>20952</v>
      </c>
      <c r="AL80" s="127">
        <f t="shared" si="225"/>
        <v>0</v>
      </c>
      <c r="AM80" s="127">
        <f t="shared" si="225"/>
        <v>2993</v>
      </c>
      <c r="AN80" s="127">
        <f t="shared" si="225"/>
        <v>0</v>
      </c>
      <c r="AO80" s="127">
        <f t="shared" si="225"/>
        <v>0</v>
      </c>
      <c r="AP80" s="127">
        <f t="shared" si="225"/>
        <v>0</v>
      </c>
      <c r="AQ80" s="127">
        <f t="shared" si="225"/>
        <v>0</v>
      </c>
      <c r="AR80" s="127">
        <f t="shared" si="225"/>
        <v>0</v>
      </c>
      <c r="AS80" s="127">
        <f t="shared" si="225"/>
        <v>60528</v>
      </c>
      <c r="AT80" s="127">
        <f t="shared" si="225"/>
        <v>0</v>
      </c>
      <c r="AU80" s="127">
        <f t="shared" si="225"/>
        <v>0</v>
      </c>
      <c r="AV80" s="127">
        <f t="shared" si="225"/>
        <v>0</v>
      </c>
      <c r="AW80" s="127">
        <f t="shared" si="225"/>
        <v>0</v>
      </c>
      <c r="AX80" s="127">
        <f t="shared" si="225"/>
        <v>0</v>
      </c>
      <c r="AY80" s="127">
        <f t="shared" si="225"/>
        <v>285</v>
      </c>
      <c r="AZ80" s="127">
        <f t="shared" si="225"/>
        <v>0</v>
      </c>
      <c r="BA80" s="127">
        <f t="shared" si="225"/>
        <v>6108</v>
      </c>
      <c r="BB80" s="127">
        <f t="shared" si="225"/>
        <v>0</v>
      </c>
      <c r="BC80" s="127">
        <f t="shared" si="225"/>
        <v>0</v>
      </c>
      <c r="BD80" s="127">
        <f t="shared" si="225"/>
        <v>164176</v>
      </c>
      <c r="BE80" s="127">
        <f t="shared" si="225"/>
        <v>0</v>
      </c>
      <c r="BF80" s="127">
        <f t="shared" si="225"/>
        <v>1520</v>
      </c>
      <c r="BG80" s="127">
        <f t="shared" si="225"/>
        <v>0</v>
      </c>
      <c r="BH80" s="127">
        <f t="shared" si="225"/>
        <v>0</v>
      </c>
      <c r="BI80" s="127">
        <f t="shared" si="225"/>
        <v>1</v>
      </c>
      <c r="BJ80" s="127">
        <f t="shared" si="225"/>
        <v>0</v>
      </c>
      <c r="BK80" s="127">
        <f t="shared" si="225"/>
        <v>1067</v>
      </c>
      <c r="BL80" s="128">
        <f t="shared" si="225"/>
        <v>2527154</v>
      </c>
      <c r="BM80" s="127">
        <f t="shared" si="225"/>
        <v>21074</v>
      </c>
      <c r="BN80" s="127">
        <f t="shared" si="225"/>
        <v>117587</v>
      </c>
      <c r="BO80" s="127">
        <f t="shared" ref="BO80:DZ80" si="226">BO173</f>
        <v>0</v>
      </c>
      <c r="BP80" s="127">
        <f t="shared" si="226"/>
        <v>0</v>
      </c>
      <c r="BQ80" s="127">
        <f t="shared" si="226"/>
        <v>0</v>
      </c>
      <c r="BR80" s="127">
        <f t="shared" si="226"/>
        <v>0</v>
      </c>
      <c r="BS80" s="127">
        <f t="shared" si="226"/>
        <v>81732</v>
      </c>
      <c r="BT80" s="127">
        <f t="shared" si="226"/>
        <v>0</v>
      </c>
      <c r="BU80" s="127">
        <f t="shared" si="226"/>
        <v>0</v>
      </c>
      <c r="BV80" s="127">
        <f t="shared" si="226"/>
        <v>1621</v>
      </c>
      <c r="BW80" s="127">
        <f t="shared" si="226"/>
        <v>0</v>
      </c>
      <c r="BX80" s="127">
        <f t="shared" si="226"/>
        <v>0</v>
      </c>
      <c r="BY80" s="127">
        <f t="shared" si="226"/>
        <v>0</v>
      </c>
      <c r="BZ80" s="127">
        <f t="shared" si="226"/>
        <v>0</v>
      </c>
      <c r="CA80" s="127">
        <f t="shared" si="226"/>
        <v>0</v>
      </c>
      <c r="CB80" s="127">
        <f t="shared" si="226"/>
        <v>0</v>
      </c>
      <c r="CC80" s="127">
        <f t="shared" si="226"/>
        <v>0</v>
      </c>
      <c r="CD80" s="127">
        <f t="shared" si="226"/>
        <v>0</v>
      </c>
      <c r="CE80" s="127">
        <f t="shared" si="226"/>
        <v>0</v>
      </c>
      <c r="CF80" s="127">
        <f t="shared" si="226"/>
        <v>87463</v>
      </c>
      <c r="CG80" s="127">
        <f t="shared" si="226"/>
        <v>0</v>
      </c>
      <c r="CH80" s="127">
        <f t="shared" si="226"/>
        <v>0</v>
      </c>
      <c r="CI80" s="127">
        <f t="shared" si="226"/>
        <v>0</v>
      </c>
      <c r="CJ80" s="127">
        <f t="shared" si="226"/>
        <v>0</v>
      </c>
      <c r="CK80" s="127">
        <f t="shared" si="226"/>
        <v>0</v>
      </c>
      <c r="CL80" s="127">
        <f t="shared" si="226"/>
        <v>0</v>
      </c>
      <c r="CM80" s="128">
        <f t="shared" si="226"/>
        <v>2836630</v>
      </c>
      <c r="CN80" s="127">
        <f t="shared" si="226"/>
        <v>0</v>
      </c>
      <c r="CO80" s="127">
        <f t="shared" si="226"/>
        <v>0</v>
      </c>
      <c r="CP80" s="127">
        <f t="shared" si="226"/>
        <v>0</v>
      </c>
      <c r="CQ80" s="127">
        <f t="shared" si="226"/>
        <v>1000</v>
      </c>
      <c r="CR80" s="127">
        <f t="shared" si="226"/>
        <v>0</v>
      </c>
      <c r="CS80" s="128">
        <f t="shared" si="226"/>
        <v>2837630</v>
      </c>
      <c r="CT80" s="127">
        <f t="shared" si="226"/>
        <v>141363</v>
      </c>
      <c r="CU80" s="127">
        <f t="shared" si="226"/>
        <v>337479</v>
      </c>
      <c r="CV80" s="127">
        <f t="shared" si="226"/>
        <v>0</v>
      </c>
      <c r="CW80" s="127">
        <f t="shared" si="226"/>
        <v>0</v>
      </c>
      <c r="CX80" s="127">
        <f t="shared" si="226"/>
        <v>127805</v>
      </c>
      <c r="CY80" s="127">
        <f t="shared" si="226"/>
        <v>0</v>
      </c>
      <c r="CZ80" s="127">
        <f t="shared" si="226"/>
        <v>0</v>
      </c>
      <c r="DA80" s="127">
        <f t="shared" si="226"/>
        <v>0</v>
      </c>
      <c r="DB80" s="127">
        <f t="shared" si="226"/>
        <v>0</v>
      </c>
      <c r="DC80" s="127">
        <f t="shared" si="226"/>
        <v>0</v>
      </c>
      <c r="DD80" s="127">
        <f t="shared" si="226"/>
        <v>0</v>
      </c>
      <c r="DE80" s="127">
        <f t="shared" si="226"/>
        <v>0</v>
      </c>
      <c r="DF80" s="127">
        <f t="shared" si="226"/>
        <v>0</v>
      </c>
      <c r="DG80" s="127">
        <f t="shared" si="226"/>
        <v>7500</v>
      </c>
      <c r="DH80" s="127">
        <f t="shared" si="226"/>
        <v>0</v>
      </c>
      <c r="DI80" s="127">
        <f t="shared" si="226"/>
        <v>354654</v>
      </c>
      <c r="DJ80" s="127">
        <f t="shared" si="226"/>
        <v>73548</v>
      </c>
      <c r="DK80" s="127">
        <f t="shared" si="226"/>
        <v>0</v>
      </c>
      <c r="DL80" s="127">
        <f t="shared" si="226"/>
        <v>0</v>
      </c>
      <c r="DM80" s="127">
        <f t="shared" si="226"/>
        <v>0</v>
      </c>
      <c r="DN80" s="127">
        <f t="shared" si="226"/>
        <v>11637</v>
      </c>
      <c r="DO80" s="127">
        <f t="shared" si="226"/>
        <v>850</v>
      </c>
      <c r="DP80" s="127">
        <f t="shared" si="226"/>
        <v>0</v>
      </c>
      <c r="DQ80" s="127">
        <f t="shared" si="226"/>
        <v>0</v>
      </c>
      <c r="DR80" s="127">
        <f t="shared" si="226"/>
        <v>0</v>
      </c>
      <c r="DS80" s="127">
        <f t="shared" si="226"/>
        <v>0</v>
      </c>
      <c r="DT80" s="127">
        <f t="shared" si="226"/>
        <v>0</v>
      </c>
      <c r="DU80" s="127">
        <f t="shared" si="226"/>
        <v>538521</v>
      </c>
      <c r="DV80" s="127">
        <f t="shared" si="226"/>
        <v>0</v>
      </c>
      <c r="DW80" s="127">
        <f t="shared" si="226"/>
        <v>0</v>
      </c>
      <c r="DX80" s="127">
        <f t="shared" si="226"/>
        <v>0</v>
      </c>
      <c r="DY80" s="127">
        <f t="shared" si="226"/>
        <v>0</v>
      </c>
      <c r="DZ80" s="127">
        <f t="shared" si="226"/>
        <v>0</v>
      </c>
      <c r="EA80" s="127">
        <f t="shared" ref="EA80:GC80" si="227">EA173</f>
        <v>68786</v>
      </c>
      <c r="EB80" s="127">
        <f t="shared" si="227"/>
        <v>12515</v>
      </c>
      <c r="EC80" s="127">
        <f t="shared" si="227"/>
        <v>0</v>
      </c>
      <c r="ED80" s="127">
        <f t="shared" si="227"/>
        <v>2500</v>
      </c>
      <c r="EE80" s="127">
        <f t="shared" si="227"/>
        <v>0</v>
      </c>
      <c r="EF80" s="127">
        <f t="shared" si="227"/>
        <v>0</v>
      </c>
      <c r="EG80" s="127">
        <f t="shared" si="227"/>
        <v>0</v>
      </c>
      <c r="EH80" s="127">
        <f t="shared" si="227"/>
        <v>0</v>
      </c>
      <c r="EI80" s="127">
        <f t="shared" si="227"/>
        <v>0</v>
      </c>
      <c r="EJ80" s="127">
        <f t="shared" si="227"/>
        <v>0</v>
      </c>
      <c r="EK80" s="127">
        <f t="shared" si="227"/>
        <v>0</v>
      </c>
      <c r="EL80" s="127">
        <f t="shared" si="227"/>
        <v>0</v>
      </c>
      <c r="EM80" s="127">
        <f t="shared" si="227"/>
        <v>0</v>
      </c>
      <c r="EN80" s="127">
        <f t="shared" si="227"/>
        <v>89351</v>
      </c>
      <c r="EO80" s="127">
        <f t="shared" si="227"/>
        <v>1185</v>
      </c>
      <c r="EP80" s="127">
        <f t="shared" si="227"/>
        <v>0</v>
      </c>
      <c r="EQ80" s="127">
        <f t="shared" si="227"/>
        <v>0</v>
      </c>
      <c r="ER80" s="127">
        <f t="shared" si="227"/>
        <v>16855</v>
      </c>
      <c r="ES80" s="127">
        <f t="shared" si="227"/>
        <v>0</v>
      </c>
      <c r="ET80" s="127">
        <f t="shared" si="227"/>
        <v>5656</v>
      </c>
      <c r="EU80" s="127">
        <f t="shared" si="227"/>
        <v>0</v>
      </c>
      <c r="EV80" s="127">
        <f t="shared" si="227"/>
        <v>2048</v>
      </c>
      <c r="EW80" s="127">
        <f t="shared" si="227"/>
        <v>0</v>
      </c>
      <c r="EX80" s="127">
        <f t="shared" si="227"/>
        <v>1000</v>
      </c>
      <c r="EY80" s="127">
        <f t="shared" si="227"/>
        <v>2500</v>
      </c>
      <c r="EZ80" s="127">
        <f t="shared" si="227"/>
        <v>0</v>
      </c>
      <c r="FA80" s="127">
        <f t="shared" si="227"/>
        <v>0</v>
      </c>
      <c r="FB80" s="127">
        <f t="shared" si="227"/>
        <v>0</v>
      </c>
      <c r="FC80" s="127">
        <f t="shared" si="227"/>
        <v>0</v>
      </c>
      <c r="FD80" s="127">
        <f t="shared" si="227"/>
        <v>0</v>
      </c>
      <c r="FE80" s="127">
        <f t="shared" si="227"/>
        <v>0</v>
      </c>
      <c r="FF80" s="127">
        <f t="shared" si="227"/>
        <v>0</v>
      </c>
      <c r="FG80" s="127">
        <f t="shared" si="227"/>
        <v>283615</v>
      </c>
      <c r="FH80" s="127">
        <f t="shared" si="227"/>
        <v>0</v>
      </c>
      <c r="FI80" s="127">
        <f t="shared" si="227"/>
        <v>28751</v>
      </c>
      <c r="FJ80" s="127">
        <f t="shared" si="227"/>
        <v>0</v>
      </c>
      <c r="FK80" s="127">
        <f t="shared" si="227"/>
        <v>0</v>
      </c>
      <c r="FL80" s="127">
        <f t="shared" si="227"/>
        <v>0</v>
      </c>
      <c r="FM80" s="127">
        <f t="shared" si="227"/>
        <v>73055</v>
      </c>
      <c r="FN80" s="127">
        <f t="shared" si="227"/>
        <v>0</v>
      </c>
      <c r="FO80" s="127">
        <f t="shared" si="227"/>
        <v>0</v>
      </c>
      <c r="FP80" s="127">
        <f t="shared" si="227"/>
        <v>0</v>
      </c>
      <c r="FQ80" s="127">
        <f t="shared" si="227"/>
        <v>52132</v>
      </c>
      <c r="FR80" s="127">
        <f t="shared" si="227"/>
        <v>161585</v>
      </c>
      <c r="FS80" s="127">
        <f t="shared" si="227"/>
        <v>186</v>
      </c>
      <c r="FT80" s="127">
        <f t="shared" si="227"/>
        <v>0</v>
      </c>
      <c r="FU80" s="127">
        <f t="shared" si="227"/>
        <v>19698</v>
      </c>
      <c r="FV80" s="127">
        <f t="shared" si="227"/>
        <v>4676</v>
      </c>
      <c r="FW80" s="127">
        <f t="shared" si="227"/>
        <v>0</v>
      </c>
      <c r="FX80" s="127">
        <f t="shared" si="227"/>
        <v>42500</v>
      </c>
      <c r="FY80" s="127">
        <f t="shared" si="227"/>
        <v>297200</v>
      </c>
      <c r="FZ80" s="127">
        <f t="shared" si="227"/>
        <v>5871</v>
      </c>
      <c r="GA80" s="128">
        <f t="shared" si="227"/>
        <v>2765023</v>
      </c>
      <c r="GB80" s="127">
        <f t="shared" si="227"/>
        <v>1000</v>
      </c>
      <c r="GC80" s="211">
        <f t="shared" si="227"/>
        <v>2766023</v>
      </c>
    </row>
    <row r="81" spans="1:185" outlineLevel="1">
      <c r="B81" s="74" t="s">
        <v>85</v>
      </c>
      <c r="C81" s="75" t="str">
        <f t="shared" ref="C81:BN81" si="228">C174</f>
        <v>420424201250</v>
      </c>
      <c r="D81" s="75" t="str">
        <f t="shared" si="228"/>
        <v>Village of Delanson</v>
      </c>
      <c r="E81" s="75" t="str">
        <f t="shared" si="228"/>
        <v>Schenectady</v>
      </c>
      <c r="F81" s="75" t="str">
        <f t="shared" si="228"/>
        <v>05/31</v>
      </c>
      <c r="G81" s="77">
        <f t="shared" si="228"/>
        <v>377</v>
      </c>
      <c r="H81" s="77">
        <f t="shared" si="228"/>
        <v>0</v>
      </c>
      <c r="I81" s="77">
        <f t="shared" si="228"/>
        <v>0.6</v>
      </c>
      <c r="J81" s="78">
        <f t="shared" si="228"/>
        <v>23167654</v>
      </c>
      <c r="K81" s="78">
        <f t="shared" si="228"/>
        <v>443700</v>
      </c>
      <c r="L81" s="78">
        <f t="shared" si="228"/>
        <v>74296</v>
      </c>
      <c r="M81" s="78">
        <f t="shared" si="228"/>
        <v>0</v>
      </c>
      <c r="N81" s="78">
        <f t="shared" si="228"/>
        <v>0</v>
      </c>
      <c r="O81" s="78">
        <f t="shared" si="228"/>
        <v>0</v>
      </c>
      <c r="P81" s="78">
        <f t="shared" si="228"/>
        <v>0</v>
      </c>
      <c r="Q81" s="78">
        <f t="shared" si="228"/>
        <v>188</v>
      </c>
      <c r="R81" s="78">
        <f t="shared" si="228"/>
        <v>0</v>
      </c>
      <c r="S81" s="78">
        <f t="shared" si="228"/>
        <v>0</v>
      </c>
      <c r="T81" s="78">
        <f t="shared" si="228"/>
        <v>0</v>
      </c>
      <c r="U81" s="78">
        <f t="shared" si="228"/>
        <v>35349</v>
      </c>
      <c r="V81" s="78">
        <f t="shared" si="228"/>
        <v>0</v>
      </c>
      <c r="W81" s="78">
        <f t="shared" si="228"/>
        <v>0</v>
      </c>
      <c r="X81" s="78">
        <f t="shared" si="228"/>
        <v>10388</v>
      </c>
      <c r="Y81" s="78">
        <f t="shared" si="228"/>
        <v>0</v>
      </c>
      <c r="Z81" s="78">
        <f t="shared" si="228"/>
        <v>0</v>
      </c>
      <c r="AA81" s="78">
        <f t="shared" si="228"/>
        <v>0</v>
      </c>
      <c r="AB81" s="78">
        <f t="shared" si="228"/>
        <v>220</v>
      </c>
      <c r="AC81" s="78">
        <f t="shared" si="228"/>
        <v>0</v>
      </c>
      <c r="AD81" s="78">
        <f t="shared" si="228"/>
        <v>0</v>
      </c>
      <c r="AE81" s="78">
        <f t="shared" si="228"/>
        <v>0</v>
      </c>
      <c r="AF81" s="78">
        <f t="shared" si="228"/>
        <v>0</v>
      </c>
      <c r="AG81" s="78">
        <f t="shared" si="228"/>
        <v>0</v>
      </c>
      <c r="AH81" s="78">
        <f t="shared" si="228"/>
        <v>0</v>
      </c>
      <c r="AI81" s="78">
        <f t="shared" si="228"/>
        <v>0</v>
      </c>
      <c r="AJ81" s="78">
        <f t="shared" si="228"/>
        <v>0</v>
      </c>
      <c r="AK81" s="78">
        <f t="shared" si="228"/>
        <v>210</v>
      </c>
      <c r="AL81" s="78">
        <f t="shared" si="228"/>
        <v>83992</v>
      </c>
      <c r="AM81" s="78">
        <f t="shared" si="228"/>
        <v>0</v>
      </c>
      <c r="AN81" s="78">
        <f t="shared" si="228"/>
        <v>0</v>
      </c>
      <c r="AO81" s="78">
        <f t="shared" si="228"/>
        <v>0</v>
      </c>
      <c r="AP81" s="78">
        <f t="shared" si="228"/>
        <v>0</v>
      </c>
      <c r="AQ81" s="78">
        <f t="shared" si="228"/>
        <v>58854</v>
      </c>
      <c r="AR81" s="78">
        <f t="shared" si="228"/>
        <v>0</v>
      </c>
      <c r="AS81" s="78">
        <f t="shared" si="228"/>
        <v>0</v>
      </c>
      <c r="AT81" s="78">
        <f t="shared" si="228"/>
        <v>0</v>
      </c>
      <c r="AU81" s="78">
        <f t="shared" si="228"/>
        <v>0</v>
      </c>
      <c r="AV81" s="78">
        <f t="shared" si="228"/>
        <v>0</v>
      </c>
      <c r="AW81" s="78">
        <f t="shared" si="228"/>
        <v>0</v>
      </c>
      <c r="AX81" s="78">
        <f t="shared" si="228"/>
        <v>0</v>
      </c>
      <c r="AY81" s="78">
        <f t="shared" si="228"/>
        <v>0</v>
      </c>
      <c r="AZ81" s="78">
        <f t="shared" si="228"/>
        <v>0</v>
      </c>
      <c r="BA81" s="78">
        <f t="shared" si="228"/>
        <v>277</v>
      </c>
      <c r="BB81" s="78">
        <f t="shared" si="228"/>
        <v>0</v>
      </c>
      <c r="BC81" s="78">
        <f t="shared" si="228"/>
        <v>0</v>
      </c>
      <c r="BD81" s="78">
        <f t="shared" si="228"/>
        <v>0</v>
      </c>
      <c r="BE81" s="78">
        <f t="shared" si="228"/>
        <v>0</v>
      </c>
      <c r="BF81" s="78">
        <f t="shared" si="228"/>
        <v>163</v>
      </c>
      <c r="BG81" s="78">
        <f t="shared" si="228"/>
        <v>0</v>
      </c>
      <c r="BH81" s="78">
        <f t="shared" si="228"/>
        <v>0</v>
      </c>
      <c r="BI81" s="78">
        <f t="shared" si="228"/>
        <v>10</v>
      </c>
      <c r="BJ81" s="78">
        <f t="shared" si="228"/>
        <v>0</v>
      </c>
      <c r="BK81" s="78">
        <f t="shared" si="228"/>
        <v>310</v>
      </c>
      <c r="BL81" s="80">
        <f t="shared" si="228"/>
        <v>264257</v>
      </c>
      <c r="BM81" s="78">
        <f t="shared" si="228"/>
        <v>5049</v>
      </c>
      <c r="BN81" s="78">
        <f t="shared" si="228"/>
        <v>0</v>
      </c>
      <c r="BO81" s="78">
        <f t="shared" ref="BO81:DZ81" si="229">BO174</f>
        <v>0</v>
      </c>
      <c r="BP81" s="78">
        <f t="shared" si="229"/>
        <v>0</v>
      </c>
      <c r="BQ81" s="78">
        <f t="shared" si="229"/>
        <v>0</v>
      </c>
      <c r="BR81" s="78">
        <f t="shared" si="229"/>
        <v>0</v>
      </c>
      <c r="BS81" s="78">
        <f t="shared" si="229"/>
        <v>24446</v>
      </c>
      <c r="BT81" s="78">
        <f t="shared" si="229"/>
        <v>0</v>
      </c>
      <c r="BU81" s="78">
        <f t="shared" si="229"/>
        <v>0</v>
      </c>
      <c r="BV81" s="78">
        <f t="shared" si="229"/>
        <v>0</v>
      </c>
      <c r="BW81" s="78">
        <f t="shared" si="229"/>
        <v>0</v>
      </c>
      <c r="BX81" s="78">
        <f t="shared" si="229"/>
        <v>0</v>
      </c>
      <c r="BY81" s="78">
        <f t="shared" si="229"/>
        <v>0</v>
      </c>
      <c r="BZ81" s="78">
        <f t="shared" si="229"/>
        <v>0</v>
      </c>
      <c r="CA81" s="78">
        <f t="shared" si="229"/>
        <v>0</v>
      </c>
      <c r="CB81" s="78">
        <f t="shared" si="229"/>
        <v>0</v>
      </c>
      <c r="CC81" s="78">
        <f t="shared" si="229"/>
        <v>0</v>
      </c>
      <c r="CD81" s="78">
        <f t="shared" si="229"/>
        <v>0</v>
      </c>
      <c r="CE81" s="78">
        <f t="shared" si="229"/>
        <v>0</v>
      </c>
      <c r="CF81" s="78">
        <f t="shared" si="229"/>
        <v>0</v>
      </c>
      <c r="CG81" s="78">
        <f t="shared" si="229"/>
        <v>0</v>
      </c>
      <c r="CH81" s="78">
        <f t="shared" si="229"/>
        <v>0</v>
      </c>
      <c r="CI81" s="78">
        <f t="shared" si="229"/>
        <v>0</v>
      </c>
      <c r="CJ81" s="78">
        <f t="shared" si="229"/>
        <v>0</v>
      </c>
      <c r="CK81" s="78">
        <f t="shared" si="229"/>
        <v>0</v>
      </c>
      <c r="CL81" s="78">
        <f t="shared" si="229"/>
        <v>0</v>
      </c>
      <c r="CM81" s="80">
        <f t="shared" si="229"/>
        <v>293752</v>
      </c>
      <c r="CN81" s="78">
        <f t="shared" si="229"/>
        <v>0</v>
      </c>
      <c r="CO81" s="78">
        <f t="shared" si="229"/>
        <v>0</v>
      </c>
      <c r="CP81" s="78">
        <f t="shared" si="229"/>
        <v>0</v>
      </c>
      <c r="CQ81" s="78">
        <f t="shared" si="229"/>
        <v>0</v>
      </c>
      <c r="CR81" s="78">
        <f t="shared" si="229"/>
        <v>0</v>
      </c>
      <c r="CS81" s="80">
        <f t="shared" si="229"/>
        <v>293752</v>
      </c>
      <c r="CT81" s="78">
        <f t="shared" si="229"/>
        <v>29717</v>
      </c>
      <c r="CU81" s="78">
        <f t="shared" si="229"/>
        <v>46234</v>
      </c>
      <c r="CV81" s="78">
        <f t="shared" si="229"/>
        <v>0</v>
      </c>
      <c r="CW81" s="78">
        <f t="shared" si="229"/>
        <v>0</v>
      </c>
      <c r="CX81" s="78">
        <f t="shared" si="229"/>
        <v>80</v>
      </c>
      <c r="CY81" s="78">
        <f t="shared" si="229"/>
        <v>0</v>
      </c>
      <c r="CZ81" s="78">
        <f t="shared" si="229"/>
        <v>0</v>
      </c>
      <c r="DA81" s="78">
        <f t="shared" si="229"/>
        <v>0</v>
      </c>
      <c r="DB81" s="78">
        <f t="shared" si="229"/>
        <v>0</v>
      </c>
      <c r="DC81" s="78">
        <f t="shared" si="229"/>
        <v>0</v>
      </c>
      <c r="DD81" s="78">
        <f t="shared" si="229"/>
        <v>0</v>
      </c>
      <c r="DE81" s="78">
        <f t="shared" si="229"/>
        <v>0</v>
      </c>
      <c r="DF81" s="78">
        <f t="shared" si="229"/>
        <v>0</v>
      </c>
      <c r="DG81" s="78">
        <f t="shared" si="229"/>
        <v>0</v>
      </c>
      <c r="DH81" s="78">
        <f t="shared" si="229"/>
        <v>0</v>
      </c>
      <c r="DI81" s="78">
        <f t="shared" si="229"/>
        <v>31349</v>
      </c>
      <c r="DJ81" s="78">
        <f t="shared" si="229"/>
        <v>0</v>
      </c>
      <c r="DK81" s="78">
        <f t="shared" si="229"/>
        <v>0</v>
      </c>
      <c r="DL81" s="78">
        <f t="shared" si="229"/>
        <v>0</v>
      </c>
      <c r="DM81" s="78">
        <f t="shared" si="229"/>
        <v>0</v>
      </c>
      <c r="DN81" s="78">
        <f t="shared" si="229"/>
        <v>704</v>
      </c>
      <c r="DO81" s="78">
        <f t="shared" si="229"/>
        <v>0</v>
      </c>
      <c r="DP81" s="78">
        <f t="shared" si="229"/>
        <v>0</v>
      </c>
      <c r="DQ81" s="78">
        <f t="shared" si="229"/>
        <v>0</v>
      </c>
      <c r="DR81" s="78">
        <f t="shared" si="229"/>
        <v>0</v>
      </c>
      <c r="DS81" s="78">
        <f t="shared" si="229"/>
        <v>0</v>
      </c>
      <c r="DT81" s="78">
        <f t="shared" si="229"/>
        <v>0</v>
      </c>
      <c r="DU81" s="78">
        <f t="shared" si="229"/>
        <v>50323</v>
      </c>
      <c r="DV81" s="78">
        <f t="shared" si="229"/>
        <v>0</v>
      </c>
      <c r="DW81" s="78">
        <f t="shared" si="229"/>
        <v>0</v>
      </c>
      <c r="DX81" s="78">
        <f t="shared" si="229"/>
        <v>0</v>
      </c>
      <c r="DY81" s="78">
        <f t="shared" si="229"/>
        <v>0</v>
      </c>
      <c r="DZ81" s="78">
        <f t="shared" si="229"/>
        <v>0</v>
      </c>
      <c r="EA81" s="78">
        <f t="shared" ref="EA81:GC81" si="230">EA174</f>
        <v>0</v>
      </c>
      <c r="EB81" s="78">
        <f t="shared" si="230"/>
        <v>4489</v>
      </c>
      <c r="EC81" s="78">
        <f t="shared" si="230"/>
        <v>0</v>
      </c>
      <c r="ED81" s="78">
        <f t="shared" si="230"/>
        <v>0</v>
      </c>
      <c r="EE81" s="78">
        <f t="shared" si="230"/>
        <v>0</v>
      </c>
      <c r="EF81" s="78">
        <f t="shared" si="230"/>
        <v>0</v>
      </c>
      <c r="EG81" s="78">
        <f t="shared" si="230"/>
        <v>0</v>
      </c>
      <c r="EH81" s="78">
        <f t="shared" si="230"/>
        <v>0</v>
      </c>
      <c r="EI81" s="78">
        <f t="shared" si="230"/>
        <v>0</v>
      </c>
      <c r="EJ81" s="78">
        <f t="shared" si="230"/>
        <v>0</v>
      </c>
      <c r="EK81" s="78">
        <f t="shared" si="230"/>
        <v>0</v>
      </c>
      <c r="EL81" s="78">
        <f t="shared" si="230"/>
        <v>0</v>
      </c>
      <c r="EM81" s="78">
        <f t="shared" si="230"/>
        <v>0</v>
      </c>
      <c r="EN81" s="78">
        <f t="shared" si="230"/>
        <v>0</v>
      </c>
      <c r="EO81" s="78">
        <f t="shared" si="230"/>
        <v>0</v>
      </c>
      <c r="EP81" s="78">
        <f t="shared" si="230"/>
        <v>0</v>
      </c>
      <c r="EQ81" s="78">
        <f t="shared" si="230"/>
        <v>0</v>
      </c>
      <c r="ER81" s="78">
        <f t="shared" si="230"/>
        <v>2428</v>
      </c>
      <c r="ES81" s="78">
        <f t="shared" si="230"/>
        <v>0</v>
      </c>
      <c r="ET81" s="78">
        <f t="shared" si="230"/>
        <v>0</v>
      </c>
      <c r="EU81" s="78">
        <f t="shared" si="230"/>
        <v>0</v>
      </c>
      <c r="EV81" s="78">
        <f t="shared" si="230"/>
        <v>28</v>
      </c>
      <c r="EW81" s="78">
        <f t="shared" si="230"/>
        <v>0</v>
      </c>
      <c r="EX81" s="78">
        <f t="shared" si="230"/>
        <v>0</v>
      </c>
      <c r="EY81" s="78">
        <f t="shared" si="230"/>
        <v>0</v>
      </c>
      <c r="EZ81" s="78">
        <f t="shared" si="230"/>
        <v>0</v>
      </c>
      <c r="FA81" s="78">
        <f t="shared" si="230"/>
        <v>0</v>
      </c>
      <c r="FB81" s="78">
        <f t="shared" si="230"/>
        <v>0</v>
      </c>
      <c r="FC81" s="78">
        <f t="shared" si="230"/>
        <v>35469</v>
      </c>
      <c r="FD81" s="78">
        <f t="shared" si="230"/>
        <v>0</v>
      </c>
      <c r="FE81" s="78">
        <f t="shared" si="230"/>
        <v>0</v>
      </c>
      <c r="FF81" s="78">
        <f t="shared" si="230"/>
        <v>0</v>
      </c>
      <c r="FG81" s="78">
        <f t="shared" si="230"/>
        <v>0</v>
      </c>
      <c r="FH81" s="78">
        <f t="shared" si="230"/>
        <v>0</v>
      </c>
      <c r="FI81" s="78">
        <f t="shared" si="230"/>
        <v>26962</v>
      </c>
      <c r="FJ81" s="78">
        <f t="shared" si="230"/>
        <v>0</v>
      </c>
      <c r="FK81" s="78">
        <f t="shared" si="230"/>
        <v>0</v>
      </c>
      <c r="FL81" s="78">
        <f t="shared" si="230"/>
        <v>0</v>
      </c>
      <c r="FM81" s="78">
        <f t="shared" si="230"/>
        <v>1481</v>
      </c>
      <c r="FN81" s="78">
        <f t="shared" si="230"/>
        <v>0</v>
      </c>
      <c r="FO81" s="78">
        <f t="shared" si="230"/>
        <v>0</v>
      </c>
      <c r="FP81" s="78">
        <f t="shared" si="230"/>
        <v>0</v>
      </c>
      <c r="FQ81" s="78">
        <f t="shared" si="230"/>
        <v>3692</v>
      </c>
      <c r="FR81" s="78">
        <f t="shared" si="230"/>
        <v>0</v>
      </c>
      <c r="FS81" s="78">
        <f t="shared" si="230"/>
        <v>0</v>
      </c>
      <c r="FT81" s="78">
        <f t="shared" si="230"/>
        <v>0</v>
      </c>
      <c r="FU81" s="78">
        <f t="shared" si="230"/>
        <v>1030</v>
      </c>
      <c r="FV81" s="78">
        <f t="shared" si="230"/>
        <v>0</v>
      </c>
      <c r="FW81" s="78">
        <f t="shared" si="230"/>
        <v>0</v>
      </c>
      <c r="FX81" s="78">
        <f t="shared" si="230"/>
        <v>0</v>
      </c>
      <c r="FY81" s="78">
        <f t="shared" si="230"/>
        <v>20899</v>
      </c>
      <c r="FZ81" s="78">
        <f t="shared" si="230"/>
        <v>16357</v>
      </c>
      <c r="GA81" s="80">
        <f t="shared" si="230"/>
        <v>271242</v>
      </c>
      <c r="GB81" s="78">
        <f t="shared" si="230"/>
        <v>0</v>
      </c>
      <c r="GC81" s="212">
        <f t="shared" si="230"/>
        <v>271242</v>
      </c>
    </row>
    <row r="82" spans="1:185" outlineLevel="1">
      <c r="B82" s="73" t="s">
        <v>86</v>
      </c>
      <c r="C82" s="124" t="str">
        <f t="shared" ref="C82:BN82" si="231">C175</f>
        <v>420333100000</v>
      </c>
      <c r="D82" s="124" t="str">
        <f t="shared" si="231"/>
        <v>Town of Glenville</v>
      </c>
      <c r="E82" s="124" t="str">
        <f t="shared" si="231"/>
        <v>Schenectady</v>
      </c>
      <c r="F82" s="124" t="str">
        <f t="shared" si="231"/>
        <v>12/31</v>
      </c>
      <c r="G82" s="125">
        <f t="shared" si="231"/>
        <v>29480</v>
      </c>
      <c r="H82" s="126">
        <f t="shared" si="231"/>
        <v>0</v>
      </c>
      <c r="I82" s="126">
        <f t="shared" si="231"/>
        <v>49.2</v>
      </c>
      <c r="J82" s="127">
        <f t="shared" si="231"/>
        <v>2328975445</v>
      </c>
      <c r="K82" s="127">
        <f t="shared" si="231"/>
        <v>21764820</v>
      </c>
      <c r="L82" s="127">
        <f t="shared" si="231"/>
        <v>7311333</v>
      </c>
      <c r="M82" s="127">
        <f t="shared" si="231"/>
        <v>0</v>
      </c>
      <c r="N82" s="127">
        <f t="shared" si="231"/>
        <v>30100</v>
      </c>
      <c r="O82" s="127">
        <f t="shared" si="231"/>
        <v>0</v>
      </c>
      <c r="P82" s="127">
        <f t="shared" si="231"/>
        <v>82745</v>
      </c>
      <c r="Q82" s="127">
        <f t="shared" si="231"/>
        <v>69559</v>
      </c>
      <c r="R82" s="127">
        <f t="shared" si="231"/>
        <v>0</v>
      </c>
      <c r="S82" s="127">
        <f t="shared" si="231"/>
        <v>0</v>
      </c>
      <c r="T82" s="127">
        <f t="shared" si="231"/>
        <v>0</v>
      </c>
      <c r="U82" s="127">
        <f t="shared" si="231"/>
        <v>2534366</v>
      </c>
      <c r="V82" s="127">
        <f t="shared" si="231"/>
        <v>0</v>
      </c>
      <c r="W82" s="127">
        <f t="shared" si="231"/>
        <v>0</v>
      </c>
      <c r="X82" s="127">
        <f t="shared" si="231"/>
        <v>317237</v>
      </c>
      <c r="Y82" s="127">
        <f t="shared" si="231"/>
        <v>0</v>
      </c>
      <c r="Z82" s="127">
        <f t="shared" si="231"/>
        <v>0</v>
      </c>
      <c r="AA82" s="127">
        <f t="shared" si="231"/>
        <v>0</v>
      </c>
      <c r="AB82" s="127">
        <f t="shared" si="231"/>
        <v>49418</v>
      </c>
      <c r="AC82" s="127">
        <f t="shared" si="231"/>
        <v>0</v>
      </c>
      <c r="AD82" s="127">
        <f t="shared" si="231"/>
        <v>105257</v>
      </c>
      <c r="AE82" s="127">
        <f t="shared" si="231"/>
        <v>13130</v>
      </c>
      <c r="AF82" s="127">
        <f t="shared" si="231"/>
        <v>0</v>
      </c>
      <c r="AG82" s="127">
        <f t="shared" si="231"/>
        <v>0</v>
      </c>
      <c r="AH82" s="127">
        <f t="shared" si="231"/>
        <v>0</v>
      </c>
      <c r="AI82" s="127">
        <f t="shared" si="231"/>
        <v>51353</v>
      </c>
      <c r="AJ82" s="127">
        <f t="shared" si="231"/>
        <v>17000</v>
      </c>
      <c r="AK82" s="127">
        <f t="shared" si="231"/>
        <v>41208</v>
      </c>
      <c r="AL82" s="127">
        <f t="shared" si="231"/>
        <v>1419878</v>
      </c>
      <c r="AM82" s="127">
        <f t="shared" si="231"/>
        <v>290579</v>
      </c>
      <c r="AN82" s="127">
        <f t="shared" si="231"/>
        <v>0</v>
      </c>
      <c r="AO82" s="127">
        <f t="shared" si="231"/>
        <v>0</v>
      </c>
      <c r="AP82" s="127">
        <f t="shared" si="231"/>
        <v>0</v>
      </c>
      <c r="AQ82" s="127">
        <f t="shared" si="231"/>
        <v>9024</v>
      </c>
      <c r="AR82" s="127">
        <f t="shared" si="231"/>
        <v>0</v>
      </c>
      <c r="AS82" s="127">
        <f t="shared" si="231"/>
        <v>129576</v>
      </c>
      <c r="AT82" s="127">
        <f t="shared" si="231"/>
        <v>0</v>
      </c>
      <c r="AU82" s="127">
        <f t="shared" si="231"/>
        <v>0</v>
      </c>
      <c r="AV82" s="127">
        <f t="shared" si="231"/>
        <v>0</v>
      </c>
      <c r="AW82" s="127">
        <f t="shared" si="231"/>
        <v>227234</v>
      </c>
      <c r="AX82" s="127">
        <f t="shared" si="231"/>
        <v>0</v>
      </c>
      <c r="AY82" s="127">
        <f t="shared" si="231"/>
        <v>0</v>
      </c>
      <c r="AZ82" s="127">
        <f t="shared" si="231"/>
        <v>10060</v>
      </c>
      <c r="BA82" s="127">
        <f t="shared" si="231"/>
        <v>80311</v>
      </c>
      <c r="BB82" s="127">
        <f t="shared" si="231"/>
        <v>18846</v>
      </c>
      <c r="BC82" s="127">
        <f t="shared" si="231"/>
        <v>27128</v>
      </c>
      <c r="BD82" s="127">
        <f t="shared" si="231"/>
        <v>205736</v>
      </c>
      <c r="BE82" s="127">
        <f t="shared" si="231"/>
        <v>10196</v>
      </c>
      <c r="BF82" s="127">
        <f t="shared" si="231"/>
        <v>42929</v>
      </c>
      <c r="BG82" s="127">
        <f t="shared" si="231"/>
        <v>0</v>
      </c>
      <c r="BH82" s="127">
        <f t="shared" si="231"/>
        <v>11000</v>
      </c>
      <c r="BI82" s="127">
        <f t="shared" si="231"/>
        <v>9937</v>
      </c>
      <c r="BJ82" s="127">
        <f t="shared" si="231"/>
        <v>0</v>
      </c>
      <c r="BK82" s="127">
        <f t="shared" si="231"/>
        <v>669447</v>
      </c>
      <c r="BL82" s="128">
        <f t="shared" si="231"/>
        <v>13784587</v>
      </c>
      <c r="BM82" s="127">
        <f t="shared" si="231"/>
        <v>180066</v>
      </c>
      <c r="BN82" s="127">
        <f t="shared" si="231"/>
        <v>624986</v>
      </c>
      <c r="BO82" s="127">
        <f t="shared" ref="BO82:DZ82" si="232">BO175</f>
        <v>0</v>
      </c>
      <c r="BP82" s="127">
        <f t="shared" si="232"/>
        <v>0</v>
      </c>
      <c r="BQ82" s="127">
        <f t="shared" si="232"/>
        <v>19473</v>
      </c>
      <c r="BR82" s="127">
        <f t="shared" si="232"/>
        <v>0</v>
      </c>
      <c r="BS82" s="127">
        <f t="shared" si="232"/>
        <v>0</v>
      </c>
      <c r="BT82" s="127">
        <f t="shared" si="232"/>
        <v>0</v>
      </c>
      <c r="BU82" s="127">
        <f t="shared" si="232"/>
        <v>12000</v>
      </c>
      <c r="BV82" s="127">
        <f t="shared" si="232"/>
        <v>15080</v>
      </c>
      <c r="BW82" s="127">
        <f t="shared" si="232"/>
        <v>0</v>
      </c>
      <c r="BX82" s="127">
        <f t="shared" si="232"/>
        <v>0</v>
      </c>
      <c r="BY82" s="127">
        <f t="shared" si="232"/>
        <v>0</v>
      </c>
      <c r="BZ82" s="127">
        <f t="shared" si="232"/>
        <v>42798</v>
      </c>
      <c r="CA82" s="127">
        <f t="shared" si="232"/>
        <v>0</v>
      </c>
      <c r="CB82" s="127">
        <f t="shared" si="232"/>
        <v>4017</v>
      </c>
      <c r="CC82" s="127">
        <f t="shared" si="232"/>
        <v>0</v>
      </c>
      <c r="CD82" s="127">
        <f t="shared" si="232"/>
        <v>0</v>
      </c>
      <c r="CE82" s="127">
        <f t="shared" si="232"/>
        <v>324954</v>
      </c>
      <c r="CF82" s="127">
        <f t="shared" si="232"/>
        <v>0</v>
      </c>
      <c r="CG82" s="127">
        <f t="shared" si="232"/>
        <v>0</v>
      </c>
      <c r="CH82" s="127">
        <f t="shared" si="232"/>
        <v>144460</v>
      </c>
      <c r="CI82" s="127">
        <f t="shared" si="232"/>
        <v>0</v>
      </c>
      <c r="CJ82" s="127">
        <f t="shared" si="232"/>
        <v>0</v>
      </c>
      <c r="CK82" s="127">
        <f t="shared" si="232"/>
        <v>0</v>
      </c>
      <c r="CL82" s="127">
        <f t="shared" si="232"/>
        <v>0</v>
      </c>
      <c r="CM82" s="128">
        <f t="shared" si="232"/>
        <v>15152421</v>
      </c>
      <c r="CN82" s="127">
        <f t="shared" si="232"/>
        <v>2133100</v>
      </c>
      <c r="CO82" s="127">
        <f t="shared" si="232"/>
        <v>767483</v>
      </c>
      <c r="CP82" s="127">
        <f t="shared" si="232"/>
        <v>0</v>
      </c>
      <c r="CQ82" s="127">
        <f t="shared" si="232"/>
        <v>0</v>
      </c>
      <c r="CR82" s="127">
        <f t="shared" si="232"/>
        <v>0</v>
      </c>
      <c r="CS82" s="128">
        <f t="shared" si="232"/>
        <v>18053004</v>
      </c>
      <c r="CT82" s="127">
        <f t="shared" si="232"/>
        <v>365677</v>
      </c>
      <c r="CU82" s="127">
        <f t="shared" si="232"/>
        <v>1101118</v>
      </c>
      <c r="CV82" s="127">
        <f t="shared" si="232"/>
        <v>0</v>
      </c>
      <c r="CW82" s="127">
        <f t="shared" si="232"/>
        <v>0</v>
      </c>
      <c r="CX82" s="127">
        <f t="shared" si="232"/>
        <v>3547</v>
      </c>
      <c r="CY82" s="127">
        <f t="shared" si="232"/>
        <v>0</v>
      </c>
      <c r="CZ82" s="127">
        <f t="shared" si="232"/>
        <v>0</v>
      </c>
      <c r="DA82" s="127">
        <f t="shared" si="232"/>
        <v>0</v>
      </c>
      <c r="DB82" s="127">
        <f t="shared" si="232"/>
        <v>0</v>
      </c>
      <c r="DC82" s="127">
        <f t="shared" si="232"/>
        <v>0</v>
      </c>
      <c r="DD82" s="127">
        <f t="shared" si="232"/>
        <v>0</v>
      </c>
      <c r="DE82" s="127">
        <f t="shared" si="232"/>
        <v>0</v>
      </c>
      <c r="DF82" s="127">
        <f t="shared" si="232"/>
        <v>0</v>
      </c>
      <c r="DG82" s="127">
        <f t="shared" si="232"/>
        <v>121572</v>
      </c>
      <c r="DH82" s="127">
        <f t="shared" si="232"/>
        <v>2920447</v>
      </c>
      <c r="DI82" s="127">
        <f t="shared" si="232"/>
        <v>371479</v>
      </c>
      <c r="DJ82" s="127">
        <f t="shared" si="232"/>
        <v>0</v>
      </c>
      <c r="DK82" s="127">
        <f t="shared" si="232"/>
        <v>0</v>
      </c>
      <c r="DL82" s="127">
        <f t="shared" si="232"/>
        <v>0</v>
      </c>
      <c r="DM82" s="127">
        <f t="shared" si="232"/>
        <v>0</v>
      </c>
      <c r="DN82" s="127">
        <f t="shared" si="232"/>
        <v>270560</v>
      </c>
      <c r="DO82" s="127">
        <f t="shared" si="232"/>
        <v>1743</v>
      </c>
      <c r="DP82" s="127">
        <f t="shared" si="232"/>
        <v>0</v>
      </c>
      <c r="DQ82" s="127">
        <f t="shared" si="232"/>
        <v>0</v>
      </c>
      <c r="DR82" s="127">
        <f t="shared" si="232"/>
        <v>0</v>
      </c>
      <c r="DS82" s="127">
        <f t="shared" si="232"/>
        <v>0</v>
      </c>
      <c r="DT82" s="127">
        <f t="shared" si="232"/>
        <v>0</v>
      </c>
      <c r="DU82" s="127">
        <f t="shared" si="232"/>
        <v>2176494</v>
      </c>
      <c r="DV82" s="127">
        <f t="shared" si="232"/>
        <v>0</v>
      </c>
      <c r="DW82" s="127">
        <f t="shared" si="232"/>
        <v>0</v>
      </c>
      <c r="DX82" s="127">
        <f t="shared" si="232"/>
        <v>0</v>
      </c>
      <c r="DY82" s="127">
        <f t="shared" si="232"/>
        <v>0</v>
      </c>
      <c r="DZ82" s="127">
        <f t="shared" si="232"/>
        <v>0</v>
      </c>
      <c r="EA82" s="127">
        <f t="shared" ref="EA82:GC82" si="233">EA175</f>
        <v>362731</v>
      </c>
      <c r="EB82" s="127">
        <f t="shared" si="233"/>
        <v>39331</v>
      </c>
      <c r="EC82" s="127">
        <f t="shared" si="233"/>
        <v>0</v>
      </c>
      <c r="ED82" s="127">
        <f t="shared" si="233"/>
        <v>0</v>
      </c>
      <c r="EE82" s="127">
        <f t="shared" si="233"/>
        <v>0</v>
      </c>
      <c r="EF82" s="127">
        <f t="shared" si="233"/>
        <v>0</v>
      </c>
      <c r="EG82" s="127">
        <f t="shared" si="233"/>
        <v>0</v>
      </c>
      <c r="EH82" s="127">
        <f t="shared" si="233"/>
        <v>325081</v>
      </c>
      <c r="EI82" s="127">
        <f t="shared" si="233"/>
        <v>0</v>
      </c>
      <c r="EJ82" s="127">
        <f t="shared" si="233"/>
        <v>0</v>
      </c>
      <c r="EK82" s="127">
        <f t="shared" si="233"/>
        <v>0</v>
      </c>
      <c r="EL82" s="127">
        <f t="shared" si="233"/>
        <v>0</v>
      </c>
      <c r="EM82" s="127">
        <f t="shared" si="233"/>
        <v>22080</v>
      </c>
      <c r="EN82" s="127">
        <f t="shared" si="233"/>
        <v>134380</v>
      </c>
      <c r="EO82" s="127">
        <f t="shared" si="233"/>
        <v>0</v>
      </c>
      <c r="EP82" s="127">
        <f t="shared" si="233"/>
        <v>0</v>
      </c>
      <c r="EQ82" s="127">
        <f t="shared" si="233"/>
        <v>432</v>
      </c>
      <c r="ER82" s="127">
        <f t="shared" si="233"/>
        <v>353469</v>
      </c>
      <c r="ES82" s="127">
        <f t="shared" si="233"/>
        <v>0</v>
      </c>
      <c r="ET82" s="127">
        <f t="shared" si="233"/>
        <v>27000</v>
      </c>
      <c r="EU82" s="127">
        <f t="shared" si="233"/>
        <v>0</v>
      </c>
      <c r="EV82" s="127">
        <f t="shared" si="233"/>
        <v>9666</v>
      </c>
      <c r="EW82" s="127">
        <f t="shared" si="233"/>
        <v>0</v>
      </c>
      <c r="EX82" s="127">
        <f t="shared" si="233"/>
        <v>50537</v>
      </c>
      <c r="EY82" s="127">
        <f t="shared" si="233"/>
        <v>0</v>
      </c>
      <c r="EZ82" s="127">
        <f t="shared" si="233"/>
        <v>0</v>
      </c>
      <c r="FA82" s="127">
        <f t="shared" si="233"/>
        <v>0</v>
      </c>
      <c r="FB82" s="127">
        <f t="shared" si="233"/>
        <v>0</v>
      </c>
      <c r="FC82" s="127">
        <f t="shared" si="233"/>
        <v>1190481</v>
      </c>
      <c r="FD82" s="127">
        <f t="shared" si="233"/>
        <v>0</v>
      </c>
      <c r="FE82" s="127">
        <f t="shared" si="233"/>
        <v>0</v>
      </c>
      <c r="FF82" s="127">
        <f t="shared" si="233"/>
        <v>0</v>
      </c>
      <c r="FG82" s="127">
        <f t="shared" si="233"/>
        <v>736300</v>
      </c>
      <c r="FH82" s="127">
        <f t="shared" si="233"/>
        <v>0</v>
      </c>
      <c r="FI82" s="127">
        <f t="shared" si="233"/>
        <v>18916</v>
      </c>
      <c r="FJ82" s="127">
        <f t="shared" si="233"/>
        <v>0</v>
      </c>
      <c r="FK82" s="127">
        <f t="shared" si="233"/>
        <v>14614</v>
      </c>
      <c r="FL82" s="127">
        <f t="shared" si="233"/>
        <v>0</v>
      </c>
      <c r="FM82" s="127">
        <f t="shared" si="233"/>
        <v>354524</v>
      </c>
      <c r="FN82" s="127">
        <f t="shared" si="233"/>
        <v>365615</v>
      </c>
      <c r="FO82" s="127">
        <f t="shared" si="233"/>
        <v>0</v>
      </c>
      <c r="FP82" s="127">
        <f t="shared" si="233"/>
        <v>0</v>
      </c>
      <c r="FQ82" s="127">
        <f t="shared" si="233"/>
        <v>430697</v>
      </c>
      <c r="FR82" s="127">
        <f t="shared" si="233"/>
        <v>1534889</v>
      </c>
      <c r="FS82" s="127">
        <f t="shared" si="233"/>
        <v>8788</v>
      </c>
      <c r="FT82" s="127">
        <f t="shared" si="233"/>
        <v>0</v>
      </c>
      <c r="FU82" s="127">
        <f t="shared" si="233"/>
        <v>119338</v>
      </c>
      <c r="FV82" s="127">
        <f t="shared" si="233"/>
        <v>12416</v>
      </c>
      <c r="FW82" s="127">
        <f t="shared" si="233"/>
        <v>0</v>
      </c>
      <c r="FX82" s="127">
        <f t="shared" si="233"/>
        <v>0</v>
      </c>
      <c r="FY82" s="127">
        <f t="shared" si="233"/>
        <v>1632240</v>
      </c>
      <c r="FZ82" s="127">
        <f t="shared" si="233"/>
        <v>758761</v>
      </c>
      <c r="GA82" s="128">
        <f t="shared" si="233"/>
        <v>15834923</v>
      </c>
      <c r="GB82" s="127">
        <f t="shared" si="233"/>
        <v>0</v>
      </c>
      <c r="GC82" s="211">
        <f t="shared" si="233"/>
        <v>15834923</v>
      </c>
    </row>
    <row r="83" spans="1:185" outlineLevel="1">
      <c r="B83" s="74" t="s">
        <v>87</v>
      </c>
      <c r="C83" s="75" t="str">
        <f t="shared" ref="C83:BN83" si="234">C176</f>
        <v>420433104500</v>
      </c>
      <c r="D83" s="75" t="str">
        <f t="shared" si="234"/>
        <v>Village of Scotia</v>
      </c>
      <c r="E83" s="75" t="str">
        <f t="shared" si="234"/>
        <v>Schenectady</v>
      </c>
      <c r="F83" s="75" t="str">
        <f t="shared" si="234"/>
        <v>05/31</v>
      </c>
      <c r="G83" s="76">
        <f t="shared" si="234"/>
        <v>7729</v>
      </c>
      <c r="H83" s="76">
        <f t="shared" si="234"/>
        <v>0</v>
      </c>
      <c r="I83" s="77">
        <f t="shared" si="234"/>
        <v>1.7</v>
      </c>
      <c r="J83" s="78">
        <f t="shared" si="234"/>
        <v>426783975</v>
      </c>
      <c r="K83" s="78">
        <f t="shared" si="234"/>
        <v>1216280</v>
      </c>
      <c r="L83" s="78">
        <f t="shared" si="234"/>
        <v>3767171</v>
      </c>
      <c r="M83" s="78">
        <f t="shared" si="234"/>
        <v>0</v>
      </c>
      <c r="N83" s="78">
        <f t="shared" si="234"/>
        <v>15931</v>
      </c>
      <c r="O83" s="78">
        <f t="shared" si="234"/>
        <v>0</v>
      </c>
      <c r="P83" s="78">
        <f t="shared" si="234"/>
        <v>53406</v>
      </c>
      <c r="Q83" s="78">
        <f t="shared" si="234"/>
        <v>30978</v>
      </c>
      <c r="R83" s="78">
        <f t="shared" si="234"/>
        <v>0</v>
      </c>
      <c r="S83" s="78">
        <f t="shared" si="234"/>
        <v>0</v>
      </c>
      <c r="T83" s="78">
        <f t="shared" si="234"/>
        <v>0</v>
      </c>
      <c r="U83" s="78">
        <f t="shared" si="234"/>
        <v>675910</v>
      </c>
      <c r="V83" s="78">
        <f t="shared" si="234"/>
        <v>86569</v>
      </c>
      <c r="W83" s="78">
        <f t="shared" si="234"/>
        <v>0</v>
      </c>
      <c r="X83" s="78">
        <f t="shared" si="234"/>
        <v>0</v>
      </c>
      <c r="Y83" s="78">
        <f t="shared" si="234"/>
        <v>0</v>
      </c>
      <c r="Z83" s="78">
        <f t="shared" si="234"/>
        <v>0</v>
      </c>
      <c r="AA83" s="78">
        <f t="shared" si="234"/>
        <v>0</v>
      </c>
      <c r="AB83" s="78">
        <f t="shared" si="234"/>
        <v>225739</v>
      </c>
      <c r="AC83" s="78">
        <f t="shared" si="234"/>
        <v>0</v>
      </c>
      <c r="AD83" s="78">
        <f t="shared" si="234"/>
        <v>75095</v>
      </c>
      <c r="AE83" s="78">
        <f t="shared" si="234"/>
        <v>0</v>
      </c>
      <c r="AF83" s="78">
        <f t="shared" si="234"/>
        <v>0</v>
      </c>
      <c r="AG83" s="78">
        <f t="shared" si="234"/>
        <v>0</v>
      </c>
      <c r="AH83" s="78">
        <f t="shared" si="234"/>
        <v>0</v>
      </c>
      <c r="AI83" s="78">
        <f t="shared" si="234"/>
        <v>0</v>
      </c>
      <c r="AJ83" s="78">
        <f t="shared" si="234"/>
        <v>5752</v>
      </c>
      <c r="AK83" s="78">
        <f t="shared" si="234"/>
        <v>55072</v>
      </c>
      <c r="AL83" s="78">
        <f t="shared" si="234"/>
        <v>759690</v>
      </c>
      <c r="AM83" s="78">
        <f t="shared" si="234"/>
        <v>1183880</v>
      </c>
      <c r="AN83" s="78">
        <f t="shared" si="234"/>
        <v>0</v>
      </c>
      <c r="AO83" s="78">
        <f t="shared" si="234"/>
        <v>0</v>
      </c>
      <c r="AP83" s="78">
        <f t="shared" si="234"/>
        <v>0</v>
      </c>
      <c r="AQ83" s="78">
        <f t="shared" si="234"/>
        <v>370000</v>
      </c>
      <c r="AR83" s="78">
        <f t="shared" si="234"/>
        <v>0</v>
      </c>
      <c r="AS83" s="78">
        <f t="shared" si="234"/>
        <v>10148</v>
      </c>
      <c r="AT83" s="78">
        <f t="shared" si="234"/>
        <v>0</v>
      </c>
      <c r="AU83" s="78">
        <f t="shared" si="234"/>
        <v>7500</v>
      </c>
      <c r="AV83" s="78">
        <f t="shared" si="234"/>
        <v>0</v>
      </c>
      <c r="AW83" s="78">
        <f t="shared" si="234"/>
        <v>0</v>
      </c>
      <c r="AX83" s="78">
        <f t="shared" si="234"/>
        <v>0</v>
      </c>
      <c r="AY83" s="78">
        <f t="shared" si="234"/>
        <v>0</v>
      </c>
      <c r="AZ83" s="78">
        <f t="shared" si="234"/>
        <v>0</v>
      </c>
      <c r="BA83" s="78">
        <f t="shared" si="234"/>
        <v>15935</v>
      </c>
      <c r="BB83" s="78">
        <f t="shared" si="234"/>
        <v>11922</v>
      </c>
      <c r="BC83" s="78">
        <f t="shared" si="234"/>
        <v>0</v>
      </c>
      <c r="BD83" s="78">
        <f t="shared" si="234"/>
        <v>72605</v>
      </c>
      <c r="BE83" s="78">
        <f t="shared" si="234"/>
        <v>0</v>
      </c>
      <c r="BF83" s="78">
        <f t="shared" si="234"/>
        <v>0</v>
      </c>
      <c r="BG83" s="78">
        <f t="shared" si="234"/>
        <v>0</v>
      </c>
      <c r="BH83" s="78">
        <f t="shared" si="234"/>
        <v>0</v>
      </c>
      <c r="BI83" s="78">
        <f t="shared" si="234"/>
        <v>0</v>
      </c>
      <c r="BJ83" s="78">
        <f t="shared" si="234"/>
        <v>0</v>
      </c>
      <c r="BK83" s="78">
        <f t="shared" si="234"/>
        <v>12257</v>
      </c>
      <c r="BL83" s="80">
        <f t="shared" si="234"/>
        <v>7435558</v>
      </c>
      <c r="BM83" s="78">
        <f t="shared" si="234"/>
        <v>76498</v>
      </c>
      <c r="BN83" s="78">
        <f t="shared" si="234"/>
        <v>71792</v>
      </c>
      <c r="BO83" s="78">
        <f t="shared" ref="BO83:DZ83" si="235">BO176</f>
        <v>0</v>
      </c>
      <c r="BP83" s="78">
        <f t="shared" si="235"/>
        <v>0</v>
      </c>
      <c r="BQ83" s="78">
        <f t="shared" si="235"/>
        <v>0</v>
      </c>
      <c r="BR83" s="78">
        <f t="shared" si="235"/>
        <v>0</v>
      </c>
      <c r="BS83" s="78">
        <f t="shared" si="235"/>
        <v>162176</v>
      </c>
      <c r="BT83" s="78">
        <f t="shared" si="235"/>
        <v>0</v>
      </c>
      <c r="BU83" s="78">
        <f t="shared" si="235"/>
        <v>0</v>
      </c>
      <c r="BV83" s="78">
        <f t="shared" si="235"/>
        <v>3674</v>
      </c>
      <c r="BW83" s="78">
        <f t="shared" si="235"/>
        <v>0</v>
      </c>
      <c r="BX83" s="78">
        <f t="shared" si="235"/>
        <v>0</v>
      </c>
      <c r="BY83" s="78">
        <f t="shared" si="235"/>
        <v>0</v>
      </c>
      <c r="BZ83" s="78">
        <f t="shared" si="235"/>
        <v>1361727</v>
      </c>
      <c r="CA83" s="78">
        <f t="shared" si="235"/>
        <v>0</v>
      </c>
      <c r="CB83" s="78">
        <f t="shared" si="235"/>
        <v>0</v>
      </c>
      <c r="CC83" s="78">
        <f t="shared" si="235"/>
        <v>0</v>
      </c>
      <c r="CD83" s="78">
        <f t="shared" si="235"/>
        <v>0</v>
      </c>
      <c r="CE83" s="78">
        <f t="shared" si="235"/>
        <v>640262</v>
      </c>
      <c r="CF83" s="78">
        <f t="shared" si="235"/>
        <v>0</v>
      </c>
      <c r="CG83" s="78">
        <f t="shared" si="235"/>
        <v>0</v>
      </c>
      <c r="CH83" s="78">
        <f t="shared" si="235"/>
        <v>0</v>
      </c>
      <c r="CI83" s="78">
        <f t="shared" si="235"/>
        <v>0</v>
      </c>
      <c r="CJ83" s="78">
        <f t="shared" si="235"/>
        <v>0</v>
      </c>
      <c r="CK83" s="78">
        <f t="shared" si="235"/>
        <v>0</v>
      </c>
      <c r="CL83" s="78">
        <f t="shared" si="235"/>
        <v>0</v>
      </c>
      <c r="CM83" s="80">
        <f t="shared" si="235"/>
        <v>9751688</v>
      </c>
      <c r="CN83" s="78">
        <f t="shared" si="235"/>
        <v>0</v>
      </c>
      <c r="CO83" s="78">
        <f t="shared" si="235"/>
        <v>0</v>
      </c>
      <c r="CP83" s="78">
        <f t="shared" si="235"/>
        <v>0</v>
      </c>
      <c r="CQ83" s="78">
        <f t="shared" si="235"/>
        <v>213331</v>
      </c>
      <c r="CR83" s="78">
        <f t="shared" si="235"/>
        <v>0</v>
      </c>
      <c r="CS83" s="80">
        <f t="shared" si="235"/>
        <v>9965020</v>
      </c>
      <c r="CT83" s="78">
        <f t="shared" si="235"/>
        <v>294836</v>
      </c>
      <c r="CU83" s="78">
        <f t="shared" si="235"/>
        <v>344770</v>
      </c>
      <c r="CV83" s="78">
        <f t="shared" si="235"/>
        <v>0</v>
      </c>
      <c r="CW83" s="78">
        <f t="shared" si="235"/>
        <v>0</v>
      </c>
      <c r="CX83" s="78">
        <f t="shared" si="235"/>
        <v>0</v>
      </c>
      <c r="CY83" s="78">
        <f t="shared" si="235"/>
        <v>0</v>
      </c>
      <c r="CZ83" s="78">
        <f t="shared" si="235"/>
        <v>0</v>
      </c>
      <c r="DA83" s="78">
        <f t="shared" si="235"/>
        <v>0</v>
      </c>
      <c r="DB83" s="78">
        <f t="shared" si="235"/>
        <v>0</v>
      </c>
      <c r="DC83" s="78">
        <f t="shared" si="235"/>
        <v>0</v>
      </c>
      <c r="DD83" s="78">
        <f t="shared" si="235"/>
        <v>0</v>
      </c>
      <c r="DE83" s="78">
        <f t="shared" si="235"/>
        <v>0</v>
      </c>
      <c r="DF83" s="78">
        <f t="shared" si="235"/>
        <v>0</v>
      </c>
      <c r="DG83" s="78">
        <f t="shared" si="235"/>
        <v>0</v>
      </c>
      <c r="DH83" s="78">
        <f t="shared" si="235"/>
        <v>1110343</v>
      </c>
      <c r="DI83" s="78">
        <f t="shared" si="235"/>
        <v>1969203</v>
      </c>
      <c r="DJ83" s="78">
        <f t="shared" si="235"/>
        <v>0</v>
      </c>
      <c r="DK83" s="78">
        <f t="shared" si="235"/>
        <v>0</v>
      </c>
      <c r="DL83" s="78">
        <f t="shared" si="235"/>
        <v>0</v>
      </c>
      <c r="DM83" s="78">
        <f t="shared" si="235"/>
        <v>0</v>
      </c>
      <c r="DN83" s="78">
        <f t="shared" si="235"/>
        <v>38414</v>
      </c>
      <c r="DO83" s="78">
        <f t="shared" si="235"/>
        <v>64</v>
      </c>
      <c r="DP83" s="78">
        <f t="shared" si="235"/>
        <v>0</v>
      </c>
      <c r="DQ83" s="78">
        <f t="shared" si="235"/>
        <v>0</v>
      </c>
      <c r="DR83" s="78">
        <f t="shared" si="235"/>
        <v>0</v>
      </c>
      <c r="DS83" s="78">
        <f t="shared" si="235"/>
        <v>0</v>
      </c>
      <c r="DT83" s="78">
        <f t="shared" si="235"/>
        <v>0</v>
      </c>
      <c r="DU83" s="78">
        <f t="shared" si="235"/>
        <v>548071</v>
      </c>
      <c r="DV83" s="78">
        <f t="shared" si="235"/>
        <v>0</v>
      </c>
      <c r="DW83" s="78">
        <f t="shared" si="235"/>
        <v>0</v>
      </c>
      <c r="DX83" s="78">
        <f t="shared" si="235"/>
        <v>0</v>
      </c>
      <c r="DY83" s="78">
        <f t="shared" si="235"/>
        <v>0</v>
      </c>
      <c r="DZ83" s="78">
        <f t="shared" si="235"/>
        <v>0</v>
      </c>
      <c r="EA83" s="78">
        <f t="shared" ref="EA83:GC83" si="236">EA176</f>
        <v>0</v>
      </c>
      <c r="EB83" s="78">
        <f t="shared" si="236"/>
        <v>95535</v>
      </c>
      <c r="EC83" s="78">
        <f t="shared" si="236"/>
        <v>0</v>
      </c>
      <c r="ED83" s="78">
        <f t="shared" si="236"/>
        <v>0</v>
      </c>
      <c r="EE83" s="78">
        <f t="shared" si="236"/>
        <v>0</v>
      </c>
      <c r="EF83" s="78">
        <f t="shared" si="236"/>
        <v>0</v>
      </c>
      <c r="EG83" s="78">
        <f t="shared" si="236"/>
        <v>0</v>
      </c>
      <c r="EH83" s="78">
        <f t="shared" si="236"/>
        <v>621599</v>
      </c>
      <c r="EI83" s="78">
        <f t="shared" si="236"/>
        <v>0</v>
      </c>
      <c r="EJ83" s="78">
        <f t="shared" si="236"/>
        <v>0</v>
      </c>
      <c r="EK83" s="78">
        <f t="shared" si="236"/>
        <v>0</v>
      </c>
      <c r="EL83" s="78">
        <f t="shared" si="236"/>
        <v>0</v>
      </c>
      <c r="EM83" s="78">
        <f t="shared" si="236"/>
        <v>0</v>
      </c>
      <c r="EN83" s="78">
        <f t="shared" si="236"/>
        <v>57995</v>
      </c>
      <c r="EO83" s="78">
        <f t="shared" si="236"/>
        <v>0</v>
      </c>
      <c r="EP83" s="78">
        <f t="shared" si="236"/>
        <v>0</v>
      </c>
      <c r="EQ83" s="78">
        <f t="shared" si="236"/>
        <v>445</v>
      </c>
      <c r="ER83" s="78">
        <f t="shared" si="236"/>
        <v>1001522</v>
      </c>
      <c r="ES83" s="78">
        <f t="shared" si="236"/>
        <v>0</v>
      </c>
      <c r="ET83" s="78">
        <f t="shared" si="236"/>
        <v>59983</v>
      </c>
      <c r="EU83" s="78">
        <f t="shared" si="236"/>
        <v>0</v>
      </c>
      <c r="EV83" s="78">
        <f t="shared" si="236"/>
        <v>12321</v>
      </c>
      <c r="EW83" s="78">
        <f t="shared" si="236"/>
        <v>0</v>
      </c>
      <c r="EX83" s="78">
        <f t="shared" si="236"/>
        <v>0</v>
      </c>
      <c r="EY83" s="78">
        <f t="shared" si="236"/>
        <v>3000</v>
      </c>
      <c r="EZ83" s="78">
        <f t="shared" si="236"/>
        <v>12475</v>
      </c>
      <c r="FA83" s="78">
        <f t="shared" si="236"/>
        <v>0</v>
      </c>
      <c r="FB83" s="78">
        <f t="shared" si="236"/>
        <v>15931</v>
      </c>
      <c r="FC83" s="78">
        <f t="shared" si="236"/>
        <v>474133</v>
      </c>
      <c r="FD83" s="78">
        <f t="shared" si="236"/>
        <v>0</v>
      </c>
      <c r="FE83" s="78">
        <f t="shared" si="236"/>
        <v>0</v>
      </c>
      <c r="FF83" s="78">
        <f t="shared" si="236"/>
        <v>0</v>
      </c>
      <c r="FG83" s="78">
        <f t="shared" si="236"/>
        <v>1077114</v>
      </c>
      <c r="FH83" s="78">
        <f t="shared" si="236"/>
        <v>20039</v>
      </c>
      <c r="FI83" s="78">
        <f t="shared" si="236"/>
        <v>538892</v>
      </c>
      <c r="FJ83" s="78">
        <f t="shared" si="236"/>
        <v>0</v>
      </c>
      <c r="FK83" s="78">
        <f t="shared" si="236"/>
        <v>0</v>
      </c>
      <c r="FL83" s="78">
        <f t="shared" si="236"/>
        <v>0</v>
      </c>
      <c r="FM83" s="78">
        <f t="shared" si="236"/>
        <v>66524</v>
      </c>
      <c r="FN83" s="78">
        <f t="shared" si="236"/>
        <v>265328</v>
      </c>
      <c r="FO83" s="78">
        <f t="shared" si="236"/>
        <v>0</v>
      </c>
      <c r="FP83" s="78">
        <f t="shared" si="236"/>
        <v>0</v>
      </c>
      <c r="FQ83" s="78">
        <f t="shared" si="236"/>
        <v>226606</v>
      </c>
      <c r="FR83" s="78">
        <f t="shared" si="236"/>
        <v>739217</v>
      </c>
      <c r="FS83" s="78">
        <f t="shared" si="236"/>
        <v>0</v>
      </c>
      <c r="FT83" s="78">
        <f t="shared" si="236"/>
        <v>0</v>
      </c>
      <c r="FU83" s="78">
        <f t="shared" si="236"/>
        <v>35139</v>
      </c>
      <c r="FV83" s="78">
        <f t="shared" si="236"/>
        <v>0</v>
      </c>
      <c r="FW83" s="78">
        <f t="shared" si="236"/>
        <v>0</v>
      </c>
      <c r="FX83" s="78">
        <f t="shared" si="236"/>
        <v>0</v>
      </c>
      <c r="FY83" s="78">
        <f t="shared" si="236"/>
        <v>260910</v>
      </c>
      <c r="FZ83" s="78">
        <f t="shared" si="236"/>
        <v>62886</v>
      </c>
      <c r="GA83" s="80">
        <f t="shared" si="236"/>
        <v>9953293</v>
      </c>
      <c r="GB83" s="78">
        <f t="shared" si="236"/>
        <v>213331</v>
      </c>
      <c r="GC83" s="212">
        <f t="shared" si="236"/>
        <v>10166624</v>
      </c>
    </row>
    <row r="84" spans="1:185" outlineLevel="1">
      <c r="B84" s="73" t="s">
        <v>88</v>
      </c>
      <c r="C84" s="124" t="str">
        <f t="shared" ref="C84:BN84" si="237">C177</f>
        <v>420358700000</v>
      </c>
      <c r="D84" s="124" t="str">
        <f t="shared" si="237"/>
        <v>Town of Niskayuna</v>
      </c>
      <c r="E84" s="124" t="str">
        <f t="shared" si="237"/>
        <v>Schenectady</v>
      </c>
      <c r="F84" s="124" t="str">
        <f t="shared" si="237"/>
        <v>12/31</v>
      </c>
      <c r="G84" s="125">
        <f t="shared" si="237"/>
        <v>21781</v>
      </c>
      <c r="H84" s="126">
        <f t="shared" si="237"/>
        <v>0</v>
      </c>
      <c r="I84" s="126">
        <f t="shared" si="237"/>
        <v>14.2</v>
      </c>
      <c r="J84" s="127">
        <f t="shared" si="237"/>
        <v>2423130612</v>
      </c>
      <c r="K84" s="127">
        <f t="shared" si="237"/>
        <v>10374489</v>
      </c>
      <c r="L84" s="127">
        <f t="shared" si="237"/>
        <v>6418199</v>
      </c>
      <c r="M84" s="127">
        <f t="shared" si="237"/>
        <v>0</v>
      </c>
      <c r="N84" s="127">
        <f t="shared" si="237"/>
        <v>3698023</v>
      </c>
      <c r="O84" s="127">
        <f t="shared" si="237"/>
        <v>0</v>
      </c>
      <c r="P84" s="127">
        <f t="shared" si="237"/>
        <v>292779</v>
      </c>
      <c r="Q84" s="127">
        <f t="shared" si="237"/>
        <v>34426</v>
      </c>
      <c r="R84" s="127">
        <f t="shared" si="237"/>
        <v>0</v>
      </c>
      <c r="S84" s="127">
        <f t="shared" si="237"/>
        <v>0</v>
      </c>
      <c r="T84" s="127">
        <f t="shared" si="237"/>
        <v>0</v>
      </c>
      <c r="U84" s="127">
        <f t="shared" si="237"/>
        <v>3026887</v>
      </c>
      <c r="V84" s="127">
        <f t="shared" si="237"/>
        <v>0</v>
      </c>
      <c r="W84" s="127">
        <f t="shared" si="237"/>
        <v>0</v>
      </c>
      <c r="X84" s="127">
        <f t="shared" si="237"/>
        <v>358202</v>
      </c>
      <c r="Y84" s="127">
        <f t="shared" si="237"/>
        <v>0</v>
      </c>
      <c r="Z84" s="127">
        <f t="shared" si="237"/>
        <v>0</v>
      </c>
      <c r="AA84" s="127">
        <f t="shared" si="237"/>
        <v>0</v>
      </c>
      <c r="AB84" s="127">
        <f t="shared" si="237"/>
        <v>41391</v>
      </c>
      <c r="AC84" s="127">
        <f t="shared" si="237"/>
        <v>0</v>
      </c>
      <c r="AD84" s="127">
        <f t="shared" si="237"/>
        <v>63911</v>
      </c>
      <c r="AE84" s="127">
        <f t="shared" si="237"/>
        <v>29240</v>
      </c>
      <c r="AF84" s="127">
        <f t="shared" si="237"/>
        <v>0</v>
      </c>
      <c r="AG84" s="127">
        <f t="shared" si="237"/>
        <v>0</v>
      </c>
      <c r="AH84" s="127">
        <f t="shared" si="237"/>
        <v>0</v>
      </c>
      <c r="AI84" s="127">
        <f t="shared" si="237"/>
        <v>0</v>
      </c>
      <c r="AJ84" s="127">
        <f t="shared" si="237"/>
        <v>319582</v>
      </c>
      <c r="AK84" s="127">
        <f t="shared" si="237"/>
        <v>144464</v>
      </c>
      <c r="AL84" s="127">
        <f t="shared" si="237"/>
        <v>2808420</v>
      </c>
      <c r="AM84" s="127">
        <f t="shared" si="237"/>
        <v>133279</v>
      </c>
      <c r="AN84" s="127">
        <f t="shared" si="237"/>
        <v>0</v>
      </c>
      <c r="AO84" s="127">
        <f t="shared" si="237"/>
        <v>0</v>
      </c>
      <c r="AP84" s="127">
        <f t="shared" si="237"/>
        <v>0</v>
      </c>
      <c r="AQ84" s="127">
        <f t="shared" si="237"/>
        <v>0</v>
      </c>
      <c r="AR84" s="127">
        <f t="shared" si="237"/>
        <v>0</v>
      </c>
      <c r="AS84" s="127">
        <f t="shared" si="237"/>
        <v>0</v>
      </c>
      <c r="AT84" s="127">
        <f t="shared" si="237"/>
        <v>0</v>
      </c>
      <c r="AU84" s="127">
        <f t="shared" si="237"/>
        <v>0</v>
      </c>
      <c r="AV84" s="127">
        <f t="shared" si="237"/>
        <v>0</v>
      </c>
      <c r="AW84" s="127">
        <f t="shared" si="237"/>
        <v>3409</v>
      </c>
      <c r="AX84" s="127">
        <f t="shared" si="237"/>
        <v>0</v>
      </c>
      <c r="AY84" s="127">
        <f t="shared" si="237"/>
        <v>8170</v>
      </c>
      <c r="AZ84" s="127">
        <f t="shared" si="237"/>
        <v>2750</v>
      </c>
      <c r="BA84" s="127">
        <f t="shared" si="237"/>
        <v>92601</v>
      </c>
      <c r="BB84" s="127">
        <f t="shared" si="237"/>
        <v>119037</v>
      </c>
      <c r="BC84" s="127">
        <f t="shared" si="237"/>
        <v>119449</v>
      </c>
      <c r="BD84" s="127">
        <f t="shared" si="237"/>
        <v>244608</v>
      </c>
      <c r="BE84" s="127">
        <f t="shared" si="237"/>
        <v>250</v>
      </c>
      <c r="BF84" s="127">
        <f t="shared" si="237"/>
        <v>15766</v>
      </c>
      <c r="BG84" s="127">
        <f t="shared" si="237"/>
        <v>0</v>
      </c>
      <c r="BH84" s="127">
        <f t="shared" si="237"/>
        <v>0</v>
      </c>
      <c r="BI84" s="127">
        <f t="shared" si="237"/>
        <v>1126</v>
      </c>
      <c r="BJ84" s="127">
        <f t="shared" si="237"/>
        <v>0</v>
      </c>
      <c r="BK84" s="127">
        <f t="shared" si="237"/>
        <v>-130012</v>
      </c>
      <c r="BL84" s="128">
        <f t="shared" si="237"/>
        <v>17845956</v>
      </c>
      <c r="BM84" s="127">
        <f t="shared" si="237"/>
        <v>103750</v>
      </c>
      <c r="BN84" s="127">
        <f t="shared" si="237"/>
        <v>679349</v>
      </c>
      <c r="BO84" s="127">
        <f t="shared" ref="BO84:DZ84" si="238">BO177</f>
        <v>0</v>
      </c>
      <c r="BP84" s="127">
        <f t="shared" si="238"/>
        <v>0</v>
      </c>
      <c r="BQ84" s="127">
        <f t="shared" si="238"/>
        <v>37642</v>
      </c>
      <c r="BR84" s="127">
        <f t="shared" si="238"/>
        <v>0</v>
      </c>
      <c r="BS84" s="127">
        <f t="shared" si="238"/>
        <v>108206</v>
      </c>
      <c r="BT84" s="127">
        <f t="shared" si="238"/>
        <v>0</v>
      </c>
      <c r="BU84" s="127">
        <f t="shared" si="238"/>
        <v>0</v>
      </c>
      <c r="BV84" s="127">
        <f t="shared" si="238"/>
        <v>8388</v>
      </c>
      <c r="BW84" s="127">
        <f t="shared" si="238"/>
        <v>0</v>
      </c>
      <c r="BX84" s="127">
        <f t="shared" si="238"/>
        <v>0</v>
      </c>
      <c r="BY84" s="127">
        <f t="shared" si="238"/>
        <v>0</v>
      </c>
      <c r="BZ84" s="127">
        <f t="shared" si="238"/>
        <v>16940</v>
      </c>
      <c r="CA84" s="127">
        <f t="shared" si="238"/>
        <v>0</v>
      </c>
      <c r="CB84" s="127">
        <f t="shared" si="238"/>
        <v>245169</v>
      </c>
      <c r="CC84" s="127">
        <f t="shared" si="238"/>
        <v>0</v>
      </c>
      <c r="CD84" s="127">
        <f t="shared" si="238"/>
        <v>0</v>
      </c>
      <c r="CE84" s="127">
        <f t="shared" si="238"/>
        <v>277956</v>
      </c>
      <c r="CF84" s="127">
        <f t="shared" si="238"/>
        <v>0</v>
      </c>
      <c r="CG84" s="127">
        <f t="shared" si="238"/>
        <v>0</v>
      </c>
      <c r="CH84" s="127">
        <f t="shared" si="238"/>
        <v>37270</v>
      </c>
      <c r="CI84" s="127">
        <f t="shared" si="238"/>
        <v>0</v>
      </c>
      <c r="CJ84" s="127">
        <f t="shared" si="238"/>
        <v>0</v>
      </c>
      <c r="CK84" s="127">
        <f t="shared" si="238"/>
        <v>0</v>
      </c>
      <c r="CL84" s="127">
        <f t="shared" si="238"/>
        <v>0</v>
      </c>
      <c r="CM84" s="128">
        <f t="shared" si="238"/>
        <v>19360627</v>
      </c>
      <c r="CN84" s="127">
        <f t="shared" si="238"/>
        <v>8905138</v>
      </c>
      <c r="CO84" s="127">
        <f t="shared" si="238"/>
        <v>743588</v>
      </c>
      <c r="CP84" s="127">
        <f t="shared" si="238"/>
        <v>0</v>
      </c>
      <c r="CQ84" s="127">
        <f t="shared" si="238"/>
        <v>543980</v>
      </c>
      <c r="CR84" s="127">
        <f t="shared" si="238"/>
        <v>0</v>
      </c>
      <c r="CS84" s="128">
        <f t="shared" si="238"/>
        <v>29553333</v>
      </c>
      <c r="CT84" s="127">
        <f t="shared" si="238"/>
        <v>574799</v>
      </c>
      <c r="CU84" s="127">
        <f t="shared" si="238"/>
        <v>983715</v>
      </c>
      <c r="CV84" s="127">
        <f t="shared" si="238"/>
        <v>0</v>
      </c>
      <c r="CW84" s="127">
        <f t="shared" si="238"/>
        <v>0</v>
      </c>
      <c r="CX84" s="127">
        <f t="shared" si="238"/>
        <v>144066</v>
      </c>
      <c r="CY84" s="127">
        <f t="shared" si="238"/>
        <v>2878</v>
      </c>
      <c r="CZ84" s="127">
        <f t="shared" si="238"/>
        <v>0</v>
      </c>
      <c r="DA84" s="127">
        <f t="shared" si="238"/>
        <v>0</v>
      </c>
      <c r="DB84" s="127">
        <f t="shared" si="238"/>
        <v>0</v>
      </c>
      <c r="DC84" s="127">
        <f t="shared" si="238"/>
        <v>0</v>
      </c>
      <c r="DD84" s="127">
        <f t="shared" si="238"/>
        <v>0</v>
      </c>
      <c r="DE84" s="127">
        <f t="shared" si="238"/>
        <v>0</v>
      </c>
      <c r="DF84" s="127">
        <f t="shared" si="238"/>
        <v>0</v>
      </c>
      <c r="DG84" s="127">
        <f t="shared" si="238"/>
        <v>13058</v>
      </c>
      <c r="DH84" s="127">
        <f t="shared" si="238"/>
        <v>3136588</v>
      </c>
      <c r="DI84" s="127">
        <f t="shared" si="238"/>
        <v>0</v>
      </c>
      <c r="DJ84" s="127">
        <f t="shared" si="238"/>
        <v>0</v>
      </c>
      <c r="DK84" s="127">
        <f t="shared" si="238"/>
        <v>0</v>
      </c>
      <c r="DL84" s="127">
        <f t="shared" si="238"/>
        <v>0</v>
      </c>
      <c r="DM84" s="127">
        <f t="shared" si="238"/>
        <v>0</v>
      </c>
      <c r="DN84" s="127">
        <f t="shared" si="238"/>
        <v>171508</v>
      </c>
      <c r="DO84" s="127">
        <f t="shared" si="238"/>
        <v>34597</v>
      </c>
      <c r="DP84" s="127">
        <f t="shared" si="238"/>
        <v>0</v>
      </c>
      <c r="DQ84" s="127">
        <f t="shared" si="238"/>
        <v>0</v>
      </c>
      <c r="DR84" s="127">
        <f t="shared" si="238"/>
        <v>0</v>
      </c>
      <c r="DS84" s="127">
        <f t="shared" si="238"/>
        <v>0</v>
      </c>
      <c r="DT84" s="127">
        <f t="shared" si="238"/>
        <v>0</v>
      </c>
      <c r="DU84" s="127">
        <f t="shared" si="238"/>
        <v>3083711</v>
      </c>
      <c r="DV84" s="127">
        <f t="shared" si="238"/>
        <v>0</v>
      </c>
      <c r="DW84" s="127">
        <f t="shared" si="238"/>
        <v>0</v>
      </c>
      <c r="DX84" s="127">
        <f t="shared" si="238"/>
        <v>0</v>
      </c>
      <c r="DY84" s="127">
        <f t="shared" si="238"/>
        <v>0</v>
      </c>
      <c r="DZ84" s="127">
        <f t="shared" si="238"/>
        <v>0</v>
      </c>
      <c r="EA84" s="127">
        <f t="shared" ref="EA84:GC84" si="239">EA177</f>
        <v>490201</v>
      </c>
      <c r="EB84" s="127">
        <f t="shared" si="239"/>
        <v>38105</v>
      </c>
      <c r="EC84" s="127">
        <f t="shared" si="239"/>
        <v>0</v>
      </c>
      <c r="ED84" s="127">
        <f t="shared" si="239"/>
        <v>0</v>
      </c>
      <c r="EE84" s="127">
        <f t="shared" si="239"/>
        <v>0</v>
      </c>
      <c r="EF84" s="127">
        <f t="shared" si="239"/>
        <v>0</v>
      </c>
      <c r="EG84" s="127">
        <f t="shared" si="239"/>
        <v>0</v>
      </c>
      <c r="EH84" s="127">
        <f t="shared" si="239"/>
        <v>291342</v>
      </c>
      <c r="EI84" s="127">
        <f t="shared" si="239"/>
        <v>0</v>
      </c>
      <c r="EJ84" s="127">
        <f t="shared" si="239"/>
        <v>0</v>
      </c>
      <c r="EK84" s="127">
        <f t="shared" si="239"/>
        <v>0</v>
      </c>
      <c r="EL84" s="127">
        <f t="shared" si="239"/>
        <v>0</v>
      </c>
      <c r="EM84" s="127">
        <f t="shared" si="239"/>
        <v>0</v>
      </c>
      <c r="EN84" s="127">
        <f t="shared" si="239"/>
        <v>0</v>
      </c>
      <c r="EO84" s="127">
        <f t="shared" si="239"/>
        <v>0</v>
      </c>
      <c r="EP84" s="127">
        <f t="shared" si="239"/>
        <v>0</v>
      </c>
      <c r="EQ84" s="127">
        <f t="shared" si="239"/>
        <v>0</v>
      </c>
      <c r="ER84" s="127">
        <f t="shared" si="239"/>
        <v>919938</v>
      </c>
      <c r="ES84" s="127">
        <f t="shared" si="239"/>
        <v>0</v>
      </c>
      <c r="ET84" s="127">
        <f t="shared" si="239"/>
        <v>161957</v>
      </c>
      <c r="EU84" s="127">
        <f t="shared" si="239"/>
        <v>0</v>
      </c>
      <c r="EV84" s="127">
        <f t="shared" si="239"/>
        <v>7274</v>
      </c>
      <c r="EW84" s="127">
        <f t="shared" si="239"/>
        <v>0</v>
      </c>
      <c r="EX84" s="127">
        <f t="shared" si="239"/>
        <v>500</v>
      </c>
      <c r="EY84" s="127">
        <f t="shared" si="239"/>
        <v>94877</v>
      </c>
      <c r="EZ84" s="127">
        <f t="shared" si="239"/>
        <v>5576</v>
      </c>
      <c r="FA84" s="127">
        <f t="shared" si="239"/>
        <v>0</v>
      </c>
      <c r="FB84" s="127">
        <f t="shared" si="239"/>
        <v>0</v>
      </c>
      <c r="FC84" s="127">
        <f t="shared" si="239"/>
        <v>4052328</v>
      </c>
      <c r="FD84" s="127">
        <f t="shared" si="239"/>
        <v>0</v>
      </c>
      <c r="FE84" s="127">
        <f t="shared" si="239"/>
        <v>0</v>
      </c>
      <c r="FF84" s="127">
        <f t="shared" si="239"/>
        <v>0</v>
      </c>
      <c r="FG84" s="127">
        <f t="shared" si="239"/>
        <v>2048168</v>
      </c>
      <c r="FH84" s="127">
        <f t="shared" si="239"/>
        <v>37372</v>
      </c>
      <c r="FI84" s="127">
        <f t="shared" si="239"/>
        <v>421585</v>
      </c>
      <c r="FJ84" s="127">
        <f t="shared" si="239"/>
        <v>0</v>
      </c>
      <c r="FK84" s="127">
        <f t="shared" si="239"/>
        <v>0</v>
      </c>
      <c r="FL84" s="127">
        <f t="shared" si="239"/>
        <v>0</v>
      </c>
      <c r="FM84" s="127">
        <f t="shared" si="239"/>
        <v>539800</v>
      </c>
      <c r="FN84" s="127">
        <f t="shared" si="239"/>
        <v>325577</v>
      </c>
      <c r="FO84" s="127">
        <f t="shared" si="239"/>
        <v>0</v>
      </c>
      <c r="FP84" s="127">
        <f t="shared" si="239"/>
        <v>0</v>
      </c>
      <c r="FQ84" s="127">
        <f t="shared" si="239"/>
        <v>626790</v>
      </c>
      <c r="FR84" s="127">
        <f t="shared" si="239"/>
        <v>1818645</v>
      </c>
      <c r="FS84" s="127">
        <f t="shared" si="239"/>
        <v>5479</v>
      </c>
      <c r="FT84" s="127">
        <f t="shared" si="239"/>
        <v>0</v>
      </c>
      <c r="FU84" s="127">
        <f t="shared" si="239"/>
        <v>85446</v>
      </c>
      <c r="FV84" s="127">
        <f t="shared" si="239"/>
        <v>12178</v>
      </c>
      <c r="FW84" s="127">
        <f t="shared" si="239"/>
        <v>27540</v>
      </c>
      <c r="FX84" s="127">
        <f t="shared" si="239"/>
        <v>13041</v>
      </c>
      <c r="FY84" s="127">
        <f t="shared" si="239"/>
        <v>1276175</v>
      </c>
      <c r="FZ84" s="127">
        <f t="shared" si="239"/>
        <v>251070</v>
      </c>
      <c r="GA84" s="128">
        <f t="shared" si="239"/>
        <v>21695882</v>
      </c>
      <c r="GB84" s="127">
        <f t="shared" si="239"/>
        <v>543980</v>
      </c>
      <c r="GC84" s="211">
        <f t="shared" si="239"/>
        <v>22239862</v>
      </c>
    </row>
    <row r="85" spans="1:185" outlineLevel="1">
      <c r="B85" s="73" t="s">
        <v>89</v>
      </c>
      <c r="C85" s="124" t="str">
        <f t="shared" ref="C85:BN85" si="240">C178</f>
        <v>420369200000</v>
      </c>
      <c r="D85" s="124" t="str">
        <f t="shared" si="240"/>
        <v>Town of Princetown</v>
      </c>
      <c r="E85" s="124" t="str">
        <f t="shared" si="240"/>
        <v>Schenectady</v>
      </c>
      <c r="F85" s="124" t="str">
        <f t="shared" si="240"/>
        <v>12/31</v>
      </c>
      <c r="G85" s="125">
        <f t="shared" si="240"/>
        <v>2115</v>
      </c>
      <c r="H85" s="126">
        <f t="shared" si="240"/>
        <v>0</v>
      </c>
      <c r="I85" s="126">
        <f t="shared" si="240"/>
        <v>23.9</v>
      </c>
      <c r="J85" s="127">
        <f t="shared" si="240"/>
        <v>202235418</v>
      </c>
      <c r="K85" s="127">
        <f t="shared" si="240"/>
        <v>2709700</v>
      </c>
      <c r="L85" s="127">
        <f t="shared" si="240"/>
        <v>400188</v>
      </c>
      <c r="M85" s="127">
        <f t="shared" si="240"/>
        <v>0</v>
      </c>
      <c r="N85" s="127">
        <f t="shared" si="240"/>
        <v>0</v>
      </c>
      <c r="O85" s="127">
        <f t="shared" si="240"/>
        <v>0</v>
      </c>
      <c r="P85" s="127">
        <f t="shared" si="240"/>
        <v>0</v>
      </c>
      <c r="Q85" s="127">
        <f t="shared" si="240"/>
        <v>5412</v>
      </c>
      <c r="R85" s="127">
        <f t="shared" si="240"/>
        <v>0</v>
      </c>
      <c r="S85" s="127">
        <f t="shared" si="240"/>
        <v>76268</v>
      </c>
      <c r="T85" s="127">
        <f t="shared" si="240"/>
        <v>0</v>
      </c>
      <c r="U85" s="127">
        <f t="shared" si="240"/>
        <v>193766</v>
      </c>
      <c r="V85" s="127">
        <f t="shared" si="240"/>
        <v>0</v>
      </c>
      <c r="W85" s="127">
        <f t="shared" si="240"/>
        <v>0</v>
      </c>
      <c r="X85" s="127">
        <f t="shared" si="240"/>
        <v>0</v>
      </c>
      <c r="Y85" s="127">
        <f t="shared" si="240"/>
        <v>0</v>
      </c>
      <c r="Z85" s="127">
        <f t="shared" si="240"/>
        <v>0</v>
      </c>
      <c r="AA85" s="127">
        <f t="shared" si="240"/>
        <v>0</v>
      </c>
      <c r="AB85" s="127">
        <f t="shared" si="240"/>
        <v>1654</v>
      </c>
      <c r="AC85" s="127">
        <f t="shared" si="240"/>
        <v>0</v>
      </c>
      <c r="AD85" s="127">
        <f t="shared" si="240"/>
        <v>0</v>
      </c>
      <c r="AE85" s="127">
        <f t="shared" si="240"/>
        <v>0</v>
      </c>
      <c r="AF85" s="127">
        <f t="shared" si="240"/>
        <v>0</v>
      </c>
      <c r="AG85" s="127">
        <f t="shared" si="240"/>
        <v>0</v>
      </c>
      <c r="AH85" s="127">
        <f t="shared" si="240"/>
        <v>0</v>
      </c>
      <c r="AI85" s="127">
        <f t="shared" si="240"/>
        <v>0</v>
      </c>
      <c r="AJ85" s="127">
        <f t="shared" si="240"/>
        <v>0</v>
      </c>
      <c r="AK85" s="127">
        <f t="shared" si="240"/>
        <v>11790</v>
      </c>
      <c r="AL85" s="127">
        <f t="shared" si="240"/>
        <v>127146</v>
      </c>
      <c r="AM85" s="127">
        <f t="shared" si="240"/>
        <v>572</v>
      </c>
      <c r="AN85" s="127">
        <f t="shared" si="240"/>
        <v>0</v>
      </c>
      <c r="AO85" s="127">
        <f t="shared" si="240"/>
        <v>0</v>
      </c>
      <c r="AP85" s="127">
        <f t="shared" si="240"/>
        <v>0</v>
      </c>
      <c r="AQ85" s="127">
        <f t="shared" si="240"/>
        <v>0</v>
      </c>
      <c r="AR85" s="127">
        <f t="shared" si="240"/>
        <v>0</v>
      </c>
      <c r="AS85" s="127">
        <f t="shared" si="240"/>
        <v>0</v>
      </c>
      <c r="AT85" s="127">
        <f t="shared" si="240"/>
        <v>0</v>
      </c>
      <c r="AU85" s="127">
        <f t="shared" si="240"/>
        <v>0</v>
      </c>
      <c r="AV85" s="127">
        <f t="shared" si="240"/>
        <v>0</v>
      </c>
      <c r="AW85" s="127">
        <f t="shared" si="240"/>
        <v>0</v>
      </c>
      <c r="AX85" s="127">
        <f t="shared" si="240"/>
        <v>0</v>
      </c>
      <c r="AY85" s="127">
        <f t="shared" si="240"/>
        <v>0</v>
      </c>
      <c r="AZ85" s="127">
        <f t="shared" si="240"/>
        <v>0</v>
      </c>
      <c r="BA85" s="127">
        <f t="shared" si="240"/>
        <v>1288</v>
      </c>
      <c r="BB85" s="127">
        <f t="shared" si="240"/>
        <v>0</v>
      </c>
      <c r="BC85" s="127">
        <f t="shared" si="240"/>
        <v>38068</v>
      </c>
      <c r="BD85" s="127">
        <f t="shared" si="240"/>
        <v>201998</v>
      </c>
      <c r="BE85" s="127">
        <f t="shared" si="240"/>
        <v>0</v>
      </c>
      <c r="BF85" s="127">
        <f t="shared" si="240"/>
        <v>0</v>
      </c>
      <c r="BG85" s="127">
        <f t="shared" si="240"/>
        <v>0</v>
      </c>
      <c r="BH85" s="127">
        <f t="shared" si="240"/>
        <v>0</v>
      </c>
      <c r="BI85" s="127">
        <f t="shared" si="240"/>
        <v>0</v>
      </c>
      <c r="BJ85" s="127">
        <f t="shared" si="240"/>
        <v>0</v>
      </c>
      <c r="BK85" s="127">
        <f t="shared" si="240"/>
        <v>46073</v>
      </c>
      <c r="BL85" s="128">
        <f t="shared" si="240"/>
        <v>1104222</v>
      </c>
      <c r="BM85" s="127">
        <f t="shared" si="240"/>
        <v>16239</v>
      </c>
      <c r="BN85" s="127">
        <f t="shared" si="240"/>
        <v>43108</v>
      </c>
      <c r="BO85" s="127">
        <f t="shared" ref="BO85:DZ85" si="241">BO178</f>
        <v>0</v>
      </c>
      <c r="BP85" s="127">
        <f t="shared" si="241"/>
        <v>0</v>
      </c>
      <c r="BQ85" s="127">
        <f t="shared" si="241"/>
        <v>0</v>
      </c>
      <c r="BR85" s="127">
        <f t="shared" si="241"/>
        <v>0</v>
      </c>
      <c r="BS85" s="127">
        <f t="shared" si="241"/>
        <v>6921</v>
      </c>
      <c r="BT85" s="127">
        <f t="shared" si="241"/>
        <v>0</v>
      </c>
      <c r="BU85" s="127">
        <f t="shared" si="241"/>
        <v>0</v>
      </c>
      <c r="BV85" s="127">
        <f t="shared" si="241"/>
        <v>0</v>
      </c>
      <c r="BW85" s="127">
        <f t="shared" si="241"/>
        <v>0</v>
      </c>
      <c r="BX85" s="127">
        <f t="shared" si="241"/>
        <v>0</v>
      </c>
      <c r="BY85" s="127">
        <f t="shared" si="241"/>
        <v>0</v>
      </c>
      <c r="BZ85" s="127">
        <f t="shared" si="241"/>
        <v>4962</v>
      </c>
      <c r="CA85" s="127">
        <f t="shared" si="241"/>
        <v>0</v>
      </c>
      <c r="CB85" s="127">
        <f t="shared" si="241"/>
        <v>0</v>
      </c>
      <c r="CC85" s="127">
        <f t="shared" si="241"/>
        <v>0</v>
      </c>
      <c r="CD85" s="127">
        <f t="shared" si="241"/>
        <v>0</v>
      </c>
      <c r="CE85" s="127">
        <f t="shared" si="241"/>
        <v>0</v>
      </c>
      <c r="CF85" s="127">
        <f t="shared" si="241"/>
        <v>0</v>
      </c>
      <c r="CG85" s="127">
        <f t="shared" si="241"/>
        <v>0</v>
      </c>
      <c r="CH85" s="127">
        <f t="shared" si="241"/>
        <v>0</v>
      </c>
      <c r="CI85" s="127">
        <f t="shared" si="241"/>
        <v>0</v>
      </c>
      <c r="CJ85" s="127">
        <f t="shared" si="241"/>
        <v>28267</v>
      </c>
      <c r="CK85" s="127">
        <f t="shared" si="241"/>
        <v>0</v>
      </c>
      <c r="CL85" s="127">
        <f t="shared" si="241"/>
        <v>0</v>
      </c>
      <c r="CM85" s="128">
        <f t="shared" si="241"/>
        <v>1203719</v>
      </c>
      <c r="CN85" s="127">
        <f t="shared" si="241"/>
        <v>330600</v>
      </c>
      <c r="CO85" s="127">
        <f t="shared" si="241"/>
        <v>0</v>
      </c>
      <c r="CP85" s="127">
        <f t="shared" si="241"/>
        <v>0</v>
      </c>
      <c r="CQ85" s="127">
        <f t="shared" si="241"/>
        <v>77246</v>
      </c>
      <c r="CR85" s="127">
        <f t="shared" si="241"/>
        <v>0</v>
      </c>
      <c r="CS85" s="128">
        <f t="shared" si="241"/>
        <v>1611565</v>
      </c>
      <c r="CT85" s="127">
        <f t="shared" si="241"/>
        <v>65398</v>
      </c>
      <c r="CU85" s="127">
        <f t="shared" si="241"/>
        <v>270547</v>
      </c>
      <c r="CV85" s="127">
        <f t="shared" si="241"/>
        <v>0</v>
      </c>
      <c r="CW85" s="127">
        <f t="shared" si="241"/>
        <v>0</v>
      </c>
      <c r="CX85" s="127">
        <f t="shared" si="241"/>
        <v>46184</v>
      </c>
      <c r="CY85" s="127">
        <f t="shared" si="241"/>
        <v>0</v>
      </c>
      <c r="CZ85" s="127">
        <f t="shared" si="241"/>
        <v>0</v>
      </c>
      <c r="DA85" s="127">
        <f t="shared" si="241"/>
        <v>0</v>
      </c>
      <c r="DB85" s="127">
        <f t="shared" si="241"/>
        <v>0</v>
      </c>
      <c r="DC85" s="127">
        <f t="shared" si="241"/>
        <v>0</v>
      </c>
      <c r="DD85" s="127">
        <f t="shared" si="241"/>
        <v>0</v>
      </c>
      <c r="DE85" s="127">
        <f t="shared" si="241"/>
        <v>0</v>
      </c>
      <c r="DF85" s="127">
        <f t="shared" si="241"/>
        <v>0</v>
      </c>
      <c r="DG85" s="127">
        <f t="shared" si="241"/>
        <v>0</v>
      </c>
      <c r="DH85" s="127">
        <f t="shared" si="241"/>
        <v>23568</v>
      </c>
      <c r="DI85" s="127">
        <f t="shared" si="241"/>
        <v>188670</v>
      </c>
      <c r="DJ85" s="127">
        <f t="shared" si="241"/>
        <v>32160</v>
      </c>
      <c r="DK85" s="127">
        <f t="shared" si="241"/>
        <v>0</v>
      </c>
      <c r="DL85" s="127">
        <f t="shared" si="241"/>
        <v>3133</v>
      </c>
      <c r="DM85" s="127">
        <f t="shared" si="241"/>
        <v>0</v>
      </c>
      <c r="DN85" s="127">
        <f t="shared" si="241"/>
        <v>28687</v>
      </c>
      <c r="DO85" s="127">
        <f t="shared" si="241"/>
        <v>100</v>
      </c>
      <c r="DP85" s="127">
        <f t="shared" si="241"/>
        <v>0</v>
      </c>
      <c r="DQ85" s="127">
        <f t="shared" si="241"/>
        <v>0</v>
      </c>
      <c r="DR85" s="127">
        <f t="shared" si="241"/>
        <v>0</v>
      </c>
      <c r="DS85" s="127">
        <f t="shared" si="241"/>
        <v>0</v>
      </c>
      <c r="DT85" s="127">
        <f t="shared" si="241"/>
        <v>0</v>
      </c>
      <c r="DU85" s="127">
        <f t="shared" si="241"/>
        <v>78270</v>
      </c>
      <c r="DV85" s="127">
        <f t="shared" si="241"/>
        <v>0</v>
      </c>
      <c r="DW85" s="127">
        <f t="shared" si="241"/>
        <v>0</v>
      </c>
      <c r="DX85" s="127">
        <f t="shared" si="241"/>
        <v>0</v>
      </c>
      <c r="DY85" s="127">
        <f t="shared" si="241"/>
        <v>0</v>
      </c>
      <c r="DZ85" s="127">
        <f t="shared" si="241"/>
        <v>0</v>
      </c>
      <c r="EA85" s="127">
        <f t="shared" ref="EA85:GC85" si="242">EA178</f>
        <v>0</v>
      </c>
      <c r="EB85" s="127">
        <f t="shared" si="242"/>
        <v>0</v>
      </c>
      <c r="EC85" s="127">
        <f t="shared" si="242"/>
        <v>0</v>
      </c>
      <c r="ED85" s="127">
        <f t="shared" si="242"/>
        <v>0</v>
      </c>
      <c r="EE85" s="127">
        <f t="shared" si="242"/>
        <v>0</v>
      </c>
      <c r="EF85" s="127">
        <f t="shared" si="242"/>
        <v>0</v>
      </c>
      <c r="EG85" s="127">
        <f t="shared" si="242"/>
        <v>0</v>
      </c>
      <c r="EH85" s="127">
        <f t="shared" si="242"/>
        <v>0</v>
      </c>
      <c r="EI85" s="127">
        <f t="shared" si="242"/>
        <v>0</v>
      </c>
      <c r="EJ85" s="127">
        <f t="shared" si="242"/>
        <v>0</v>
      </c>
      <c r="EK85" s="127">
        <f t="shared" si="242"/>
        <v>0</v>
      </c>
      <c r="EL85" s="127">
        <f t="shared" si="242"/>
        <v>2345</v>
      </c>
      <c r="EM85" s="127">
        <f t="shared" si="242"/>
        <v>0</v>
      </c>
      <c r="EN85" s="127">
        <f t="shared" si="242"/>
        <v>0</v>
      </c>
      <c r="EO85" s="127">
        <f t="shared" si="242"/>
        <v>0</v>
      </c>
      <c r="EP85" s="127">
        <f t="shared" si="242"/>
        <v>0</v>
      </c>
      <c r="EQ85" s="127">
        <f t="shared" si="242"/>
        <v>0</v>
      </c>
      <c r="ER85" s="127">
        <f t="shared" si="242"/>
        <v>0</v>
      </c>
      <c r="ES85" s="127">
        <f t="shared" si="242"/>
        <v>0</v>
      </c>
      <c r="ET85" s="127">
        <f t="shared" si="242"/>
        <v>1069</v>
      </c>
      <c r="EU85" s="127">
        <f t="shared" si="242"/>
        <v>0</v>
      </c>
      <c r="EV85" s="127">
        <f t="shared" si="242"/>
        <v>890</v>
      </c>
      <c r="EW85" s="127">
        <f t="shared" si="242"/>
        <v>0</v>
      </c>
      <c r="EX85" s="127">
        <f t="shared" si="242"/>
        <v>0</v>
      </c>
      <c r="EY85" s="127">
        <f t="shared" si="242"/>
        <v>1000</v>
      </c>
      <c r="EZ85" s="127">
        <f t="shared" si="242"/>
        <v>0</v>
      </c>
      <c r="FA85" s="127">
        <f t="shared" si="242"/>
        <v>0</v>
      </c>
      <c r="FB85" s="127">
        <f t="shared" si="242"/>
        <v>0</v>
      </c>
      <c r="FC85" s="127">
        <f t="shared" si="242"/>
        <v>477801</v>
      </c>
      <c r="FD85" s="127">
        <f t="shared" si="242"/>
        <v>0</v>
      </c>
      <c r="FE85" s="127">
        <f t="shared" si="242"/>
        <v>0</v>
      </c>
      <c r="FF85" s="127">
        <f t="shared" si="242"/>
        <v>0</v>
      </c>
      <c r="FG85" s="127">
        <f t="shared" si="242"/>
        <v>0</v>
      </c>
      <c r="FH85" s="127">
        <f t="shared" si="242"/>
        <v>0</v>
      </c>
      <c r="FI85" s="127">
        <f t="shared" si="242"/>
        <v>0</v>
      </c>
      <c r="FJ85" s="127">
        <f t="shared" si="242"/>
        <v>0</v>
      </c>
      <c r="FK85" s="127">
        <f t="shared" si="242"/>
        <v>0</v>
      </c>
      <c r="FL85" s="127">
        <f t="shared" si="242"/>
        <v>0</v>
      </c>
      <c r="FM85" s="127">
        <f t="shared" si="242"/>
        <v>21330</v>
      </c>
      <c r="FN85" s="127">
        <f t="shared" si="242"/>
        <v>0</v>
      </c>
      <c r="FO85" s="127">
        <f t="shared" si="242"/>
        <v>0</v>
      </c>
      <c r="FP85" s="127">
        <f t="shared" si="242"/>
        <v>0</v>
      </c>
      <c r="FQ85" s="127">
        <f t="shared" si="242"/>
        <v>22585</v>
      </c>
      <c r="FR85" s="127">
        <f t="shared" si="242"/>
        <v>15193</v>
      </c>
      <c r="FS85" s="127">
        <f t="shared" si="242"/>
        <v>0</v>
      </c>
      <c r="FT85" s="127">
        <f t="shared" si="242"/>
        <v>0</v>
      </c>
      <c r="FU85" s="127">
        <f t="shared" si="242"/>
        <v>0</v>
      </c>
      <c r="FV85" s="127">
        <f t="shared" si="242"/>
        <v>0</v>
      </c>
      <c r="FW85" s="127">
        <f t="shared" si="242"/>
        <v>0</v>
      </c>
      <c r="FX85" s="127">
        <f t="shared" si="242"/>
        <v>0</v>
      </c>
      <c r="FY85" s="127">
        <f t="shared" si="242"/>
        <v>36500</v>
      </c>
      <c r="FZ85" s="127">
        <f t="shared" si="242"/>
        <v>136399</v>
      </c>
      <c r="GA85" s="128">
        <f t="shared" si="242"/>
        <v>1451828</v>
      </c>
      <c r="GB85" s="127">
        <f t="shared" si="242"/>
        <v>77246</v>
      </c>
      <c r="GC85" s="211">
        <f t="shared" si="242"/>
        <v>1529074</v>
      </c>
    </row>
    <row r="86" spans="1:185" outlineLevel="1">
      <c r="B86" s="73" t="s">
        <v>90</v>
      </c>
      <c r="C86" s="124" t="str">
        <f t="shared" ref="C86:BN86" si="243">C179</f>
        <v>420372600000</v>
      </c>
      <c r="D86" s="124" t="str">
        <f t="shared" si="243"/>
        <v>Town of Rotterdam</v>
      </c>
      <c r="E86" s="124" t="str">
        <f t="shared" si="243"/>
        <v>Schenectady</v>
      </c>
      <c r="F86" s="124" t="str">
        <f t="shared" si="243"/>
        <v>12/31</v>
      </c>
      <c r="G86" s="125">
        <f t="shared" si="243"/>
        <v>29094</v>
      </c>
      <c r="H86" s="126">
        <f t="shared" si="243"/>
        <v>0</v>
      </c>
      <c r="I86" s="126">
        <f t="shared" si="243"/>
        <v>35.700000000000003</v>
      </c>
      <c r="J86" s="127">
        <f t="shared" si="243"/>
        <v>2547009941</v>
      </c>
      <c r="K86" s="127">
        <f t="shared" si="243"/>
        <v>10110000</v>
      </c>
      <c r="L86" s="127">
        <f t="shared" si="243"/>
        <v>11458185</v>
      </c>
      <c r="M86" s="127">
        <f t="shared" si="243"/>
        <v>0</v>
      </c>
      <c r="N86" s="127">
        <f t="shared" si="243"/>
        <v>7000</v>
      </c>
      <c r="O86" s="127">
        <f t="shared" si="243"/>
        <v>0</v>
      </c>
      <c r="P86" s="127">
        <f t="shared" si="243"/>
        <v>249550</v>
      </c>
      <c r="Q86" s="127">
        <f t="shared" si="243"/>
        <v>73465</v>
      </c>
      <c r="R86" s="127">
        <f t="shared" si="243"/>
        <v>0</v>
      </c>
      <c r="S86" s="127">
        <f t="shared" si="243"/>
        <v>0</v>
      </c>
      <c r="T86" s="127">
        <f t="shared" si="243"/>
        <v>0</v>
      </c>
      <c r="U86" s="127">
        <f t="shared" si="243"/>
        <v>3523483</v>
      </c>
      <c r="V86" s="127">
        <f t="shared" si="243"/>
        <v>0</v>
      </c>
      <c r="W86" s="127">
        <f t="shared" si="243"/>
        <v>0</v>
      </c>
      <c r="X86" s="127">
        <f t="shared" si="243"/>
        <v>538874</v>
      </c>
      <c r="Y86" s="127">
        <f t="shared" si="243"/>
        <v>0</v>
      </c>
      <c r="Z86" s="127">
        <f t="shared" si="243"/>
        <v>0</v>
      </c>
      <c r="AA86" s="127">
        <f t="shared" si="243"/>
        <v>0</v>
      </c>
      <c r="AB86" s="127">
        <f t="shared" si="243"/>
        <v>35363</v>
      </c>
      <c r="AC86" s="127">
        <f t="shared" si="243"/>
        <v>0</v>
      </c>
      <c r="AD86" s="127">
        <f t="shared" si="243"/>
        <v>94675</v>
      </c>
      <c r="AE86" s="127">
        <f t="shared" si="243"/>
        <v>0</v>
      </c>
      <c r="AF86" s="127">
        <f t="shared" si="243"/>
        <v>0</v>
      </c>
      <c r="AG86" s="127">
        <f t="shared" si="243"/>
        <v>0</v>
      </c>
      <c r="AH86" s="127">
        <f t="shared" si="243"/>
        <v>18685</v>
      </c>
      <c r="AI86" s="127">
        <f t="shared" si="243"/>
        <v>0</v>
      </c>
      <c r="AJ86" s="127">
        <f t="shared" si="243"/>
        <v>17298</v>
      </c>
      <c r="AK86" s="127">
        <f t="shared" si="243"/>
        <v>37963</v>
      </c>
      <c r="AL86" s="127">
        <f t="shared" si="243"/>
        <v>429508</v>
      </c>
      <c r="AM86" s="127">
        <f t="shared" si="243"/>
        <v>272605</v>
      </c>
      <c r="AN86" s="127">
        <f t="shared" si="243"/>
        <v>0</v>
      </c>
      <c r="AO86" s="127">
        <f t="shared" si="243"/>
        <v>0</v>
      </c>
      <c r="AP86" s="127">
        <f t="shared" si="243"/>
        <v>0</v>
      </c>
      <c r="AQ86" s="127">
        <f t="shared" si="243"/>
        <v>153729</v>
      </c>
      <c r="AR86" s="127">
        <f t="shared" si="243"/>
        <v>0</v>
      </c>
      <c r="AS86" s="127">
        <f t="shared" si="243"/>
        <v>0</v>
      </c>
      <c r="AT86" s="127">
        <f t="shared" si="243"/>
        <v>0</v>
      </c>
      <c r="AU86" s="127">
        <f t="shared" si="243"/>
        <v>12915</v>
      </c>
      <c r="AV86" s="127">
        <f t="shared" si="243"/>
        <v>0</v>
      </c>
      <c r="AW86" s="127">
        <f t="shared" si="243"/>
        <v>0</v>
      </c>
      <c r="AX86" s="127">
        <f t="shared" si="243"/>
        <v>0</v>
      </c>
      <c r="AY86" s="127">
        <f t="shared" si="243"/>
        <v>11150</v>
      </c>
      <c r="AZ86" s="127">
        <f t="shared" si="243"/>
        <v>0</v>
      </c>
      <c r="BA86" s="127">
        <f t="shared" si="243"/>
        <v>53253</v>
      </c>
      <c r="BB86" s="127">
        <f t="shared" si="243"/>
        <v>47318</v>
      </c>
      <c r="BC86" s="127">
        <f t="shared" si="243"/>
        <v>233449</v>
      </c>
      <c r="BD86" s="127">
        <f t="shared" si="243"/>
        <v>421289</v>
      </c>
      <c r="BE86" s="127">
        <f t="shared" si="243"/>
        <v>125</v>
      </c>
      <c r="BF86" s="127">
        <f t="shared" si="243"/>
        <v>53107</v>
      </c>
      <c r="BG86" s="127">
        <f t="shared" si="243"/>
        <v>0</v>
      </c>
      <c r="BH86" s="127">
        <f t="shared" si="243"/>
        <v>0</v>
      </c>
      <c r="BI86" s="127">
        <f t="shared" si="243"/>
        <v>11417</v>
      </c>
      <c r="BJ86" s="127">
        <f t="shared" si="243"/>
        <v>0</v>
      </c>
      <c r="BK86" s="127">
        <f t="shared" si="243"/>
        <v>160818</v>
      </c>
      <c r="BL86" s="128">
        <f t="shared" si="243"/>
        <v>17915225</v>
      </c>
      <c r="BM86" s="127">
        <f t="shared" si="243"/>
        <v>176985</v>
      </c>
      <c r="BN86" s="127">
        <f t="shared" si="243"/>
        <v>601144</v>
      </c>
      <c r="BO86" s="127">
        <f t="shared" ref="BO86:DZ86" si="244">BO179</f>
        <v>0</v>
      </c>
      <c r="BP86" s="127">
        <f t="shared" si="244"/>
        <v>0</v>
      </c>
      <c r="BQ86" s="127">
        <f t="shared" si="244"/>
        <v>50858</v>
      </c>
      <c r="BR86" s="127">
        <f t="shared" si="244"/>
        <v>0</v>
      </c>
      <c r="BS86" s="127">
        <f t="shared" si="244"/>
        <v>182507</v>
      </c>
      <c r="BT86" s="127">
        <f t="shared" si="244"/>
        <v>0</v>
      </c>
      <c r="BU86" s="127">
        <f t="shared" si="244"/>
        <v>0</v>
      </c>
      <c r="BV86" s="127">
        <f t="shared" si="244"/>
        <v>10074</v>
      </c>
      <c r="BW86" s="127">
        <f t="shared" si="244"/>
        <v>0</v>
      </c>
      <c r="BX86" s="127">
        <f t="shared" si="244"/>
        <v>0</v>
      </c>
      <c r="BY86" s="127">
        <f t="shared" si="244"/>
        <v>0</v>
      </c>
      <c r="BZ86" s="127">
        <f t="shared" si="244"/>
        <v>0</v>
      </c>
      <c r="CA86" s="127">
        <f t="shared" si="244"/>
        <v>0</v>
      </c>
      <c r="CB86" s="127">
        <f t="shared" si="244"/>
        <v>83378</v>
      </c>
      <c r="CC86" s="127">
        <f t="shared" si="244"/>
        <v>0</v>
      </c>
      <c r="CD86" s="127">
        <f t="shared" si="244"/>
        <v>0</v>
      </c>
      <c r="CE86" s="127">
        <f t="shared" si="244"/>
        <v>1459434</v>
      </c>
      <c r="CF86" s="127">
        <f t="shared" si="244"/>
        <v>0</v>
      </c>
      <c r="CG86" s="127">
        <f t="shared" si="244"/>
        <v>0</v>
      </c>
      <c r="CH86" s="127">
        <f t="shared" si="244"/>
        <v>824</v>
      </c>
      <c r="CI86" s="127">
        <f t="shared" si="244"/>
        <v>0</v>
      </c>
      <c r="CJ86" s="127">
        <f t="shared" si="244"/>
        <v>0</v>
      </c>
      <c r="CK86" s="127">
        <f t="shared" si="244"/>
        <v>0</v>
      </c>
      <c r="CL86" s="127">
        <f t="shared" si="244"/>
        <v>0</v>
      </c>
      <c r="CM86" s="128">
        <f t="shared" si="244"/>
        <v>20480429</v>
      </c>
      <c r="CN86" s="127">
        <f t="shared" si="244"/>
        <v>0</v>
      </c>
      <c r="CO86" s="127">
        <f t="shared" si="244"/>
        <v>70750</v>
      </c>
      <c r="CP86" s="127">
        <f t="shared" si="244"/>
        <v>0</v>
      </c>
      <c r="CQ86" s="127">
        <f t="shared" si="244"/>
        <v>51677</v>
      </c>
      <c r="CR86" s="127">
        <f t="shared" si="244"/>
        <v>0</v>
      </c>
      <c r="CS86" s="128">
        <f t="shared" si="244"/>
        <v>20602856</v>
      </c>
      <c r="CT86" s="127">
        <f t="shared" si="244"/>
        <v>578708</v>
      </c>
      <c r="CU86" s="127">
        <f t="shared" si="244"/>
        <v>1380080</v>
      </c>
      <c r="CV86" s="127">
        <f t="shared" si="244"/>
        <v>0</v>
      </c>
      <c r="CW86" s="127">
        <f t="shared" si="244"/>
        <v>0</v>
      </c>
      <c r="CX86" s="127">
        <f t="shared" si="244"/>
        <v>187808</v>
      </c>
      <c r="CY86" s="127">
        <f t="shared" si="244"/>
        <v>98738</v>
      </c>
      <c r="CZ86" s="127">
        <f t="shared" si="244"/>
        <v>0</v>
      </c>
      <c r="DA86" s="127">
        <f t="shared" si="244"/>
        <v>0</v>
      </c>
      <c r="DB86" s="127">
        <f t="shared" si="244"/>
        <v>0</v>
      </c>
      <c r="DC86" s="127">
        <f t="shared" si="244"/>
        <v>0</v>
      </c>
      <c r="DD86" s="127">
        <f t="shared" si="244"/>
        <v>0</v>
      </c>
      <c r="DE86" s="127">
        <f t="shared" si="244"/>
        <v>0</v>
      </c>
      <c r="DF86" s="127">
        <f t="shared" si="244"/>
        <v>1022</v>
      </c>
      <c r="DG86" s="127">
        <f t="shared" si="244"/>
        <v>0</v>
      </c>
      <c r="DH86" s="127">
        <f t="shared" si="244"/>
        <v>5456245</v>
      </c>
      <c r="DI86" s="127">
        <f t="shared" si="244"/>
        <v>154451</v>
      </c>
      <c r="DJ86" s="127">
        <f t="shared" si="244"/>
        <v>0</v>
      </c>
      <c r="DK86" s="127">
        <f t="shared" si="244"/>
        <v>0</v>
      </c>
      <c r="DL86" s="127">
        <f t="shared" si="244"/>
        <v>0</v>
      </c>
      <c r="DM86" s="127">
        <f t="shared" si="244"/>
        <v>0</v>
      </c>
      <c r="DN86" s="127">
        <f t="shared" si="244"/>
        <v>178055</v>
      </c>
      <c r="DO86" s="127">
        <f t="shared" si="244"/>
        <v>3400</v>
      </c>
      <c r="DP86" s="127">
        <f t="shared" si="244"/>
        <v>0</v>
      </c>
      <c r="DQ86" s="127">
        <f t="shared" si="244"/>
        <v>0</v>
      </c>
      <c r="DR86" s="127">
        <f t="shared" si="244"/>
        <v>0</v>
      </c>
      <c r="DS86" s="127">
        <f t="shared" si="244"/>
        <v>0</v>
      </c>
      <c r="DT86" s="127">
        <f t="shared" si="244"/>
        <v>0</v>
      </c>
      <c r="DU86" s="127">
        <f t="shared" si="244"/>
        <v>3560945</v>
      </c>
      <c r="DV86" s="127">
        <f t="shared" si="244"/>
        <v>1762</v>
      </c>
      <c r="DW86" s="127">
        <f t="shared" si="244"/>
        <v>0</v>
      </c>
      <c r="DX86" s="127">
        <f t="shared" si="244"/>
        <v>0</v>
      </c>
      <c r="DY86" s="127">
        <f t="shared" si="244"/>
        <v>0</v>
      </c>
      <c r="DZ86" s="127">
        <f t="shared" si="244"/>
        <v>0</v>
      </c>
      <c r="EA86" s="127">
        <f t="shared" ref="EA86:GC86" si="245">EA179</f>
        <v>253860</v>
      </c>
      <c r="EB86" s="127">
        <f t="shared" si="245"/>
        <v>237948</v>
      </c>
      <c r="EC86" s="127">
        <f t="shared" si="245"/>
        <v>0</v>
      </c>
      <c r="ED86" s="127">
        <f t="shared" si="245"/>
        <v>0</v>
      </c>
      <c r="EE86" s="127">
        <f t="shared" si="245"/>
        <v>0</v>
      </c>
      <c r="EF86" s="127">
        <f t="shared" si="245"/>
        <v>0</v>
      </c>
      <c r="EG86" s="127">
        <f t="shared" si="245"/>
        <v>0</v>
      </c>
      <c r="EH86" s="127">
        <f t="shared" si="245"/>
        <v>1503575</v>
      </c>
      <c r="EI86" s="127">
        <f t="shared" si="245"/>
        <v>0</v>
      </c>
      <c r="EJ86" s="127">
        <f t="shared" si="245"/>
        <v>0</v>
      </c>
      <c r="EK86" s="127">
        <f t="shared" si="245"/>
        <v>0</v>
      </c>
      <c r="EL86" s="127">
        <f t="shared" si="245"/>
        <v>0</v>
      </c>
      <c r="EM86" s="127">
        <f t="shared" si="245"/>
        <v>0</v>
      </c>
      <c r="EN86" s="127">
        <f t="shared" si="245"/>
        <v>0</v>
      </c>
      <c r="EO86" s="127">
        <f t="shared" si="245"/>
        <v>3660</v>
      </c>
      <c r="EP86" s="127">
        <f t="shared" si="245"/>
        <v>0</v>
      </c>
      <c r="EQ86" s="127">
        <f t="shared" si="245"/>
        <v>0</v>
      </c>
      <c r="ER86" s="127">
        <f t="shared" si="245"/>
        <v>406464</v>
      </c>
      <c r="ES86" s="127">
        <f t="shared" si="245"/>
        <v>0</v>
      </c>
      <c r="ET86" s="127">
        <f t="shared" si="245"/>
        <v>4065</v>
      </c>
      <c r="EU86" s="127">
        <f t="shared" si="245"/>
        <v>0</v>
      </c>
      <c r="EV86" s="127">
        <f t="shared" si="245"/>
        <v>6738</v>
      </c>
      <c r="EW86" s="127">
        <f t="shared" si="245"/>
        <v>0</v>
      </c>
      <c r="EX86" s="127">
        <f t="shared" si="245"/>
        <v>0</v>
      </c>
      <c r="EY86" s="127">
        <f t="shared" si="245"/>
        <v>184764</v>
      </c>
      <c r="EZ86" s="127">
        <f t="shared" si="245"/>
        <v>0</v>
      </c>
      <c r="FA86" s="127">
        <f t="shared" si="245"/>
        <v>0</v>
      </c>
      <c r="FB86" s="127">
        <f t="shared" si="245"/>
        <v>0</v>
      </c>
      <c r="FC86" s="127">
        <f t="shared" si="245"/>
        <v>1672174</v>
      </c>
      <c r="FD86" s="127">
        <f t="shared" si="245"/>
        <v>0</v>
      </c>
      <c r="FE86" s="127">
        <f t="shared" si="245"/>
        <v>0</v>
      </c>
      <c r="FF86" s="127">
        <f t="shared" si="245"/>
        <v>0</v>
      </c>
      <c r="FG86" s="127">
        <f t="shared" si="245"/>
        <v>725612</v>
      </c>
      <c r="FH86" s="127">
        <f t="shared" si="245"/>
        <v>0</v>
      </c>
      <c r="FI86" s="127">
        <f t="shared" si="245"/>
        <v>72086</v>
      </c>
      <c r="FJ86" s="127">
        <f t="shared" si="245"/>
        <v>0</v>
      </c>
      <c r="FK86" s="127">
        <f t="shared" si="245"/>
        <v>10351</v>
      </c>
      <c r="FL86" s="127">
        <f t="shared" si="245"/>
        <v>95068</v>
      </c>
      <c r="FM86" s="127">
        <f t="shared" si="245"/>
        <v>511803</v>
      </c>
      <c r="FN86" s="127">
        <f t="shared" si="245"/>
        <v>689168</v>
      </c>
      <c r="FO86" s="127">
        <f t="shared" si="245"/>
        <v>0</v>
      </c>
      <c r="FP86" s="127">
        <f t="shared" si="245"/>
        <v>0</v>
      </c>
      <c r="FQ86" s="127">
        <f t="shared" si="245"/>
        <v>688912</v>
      </c>
      <c r="FR86" s="127">
        <f t="shared" si="245"/>
        <v>2608000</v>
      </c>
      <c r="FS86" s="127">
        <f t="shared" si="245"/>
        <v>7459</v>
      </c>
      <c r="FT86" s="127">
        <f t="shared" si="245"/>
        <v>528</v>
      </c>
      <c r="FU86" s="127">
        <f t="shared" si="245"/>
        <v>228614</v>
      </c>
      <c r="FV86" s="127">
        <f t="shared" si="245"/>
        <v>28620</v>
      </c>
      <c r="FW86" s="127">
        <f t="shared" si="245"/>
        <v>0</v>
      </c>
      <c r="FX86" s="127">
        <f t="shared" si="245"/>
        <v>0</v>
      </c>
      <c r="FY86" s="127">
        <f t="shared" si="245"/>
        <v>1127750</v>
      </c>
      <c r="FZ86" s="127">
        <f t="shared" si="245"/>
        <v>355735</v>
      </c>
      <c r="GA86" s="128">
        <f t="shared" si="245"/>
        <v>23024167</v>
      </c>
      <c r="GB86" s="127">
        <f t="shared" si="245"/>
        <v>51677</v>
      </c>
      <c r="GC86" s="211">
        <f t="shared" si="245"/>
        <v>23075844</v>
      </c>
    </row>
    <row r="87" spans="1:185" outlineLevel="1">
      <c r="B87" s="86" t="s">
        <v>91</v>
      </c>
      <c r="C87" s="130" t="str">
        <f t="shared" ref="C87:BN87" si="246">C180</f>
        <v>420253000000</v>
      </c>
      <c r="D87" s="130" t="str">
        <f t="shared" si="246"/>
        <v>City of Schenectady</v>
      </c>
      <c r="E87" s="130" t="str">
        <f t="shared" si="246"/>
        <v>Schenectady</v>
      </c>
      <c r="F87" s="130" t="str">
        <f t="shared" si="246"/>
        <v>12/31</v>
      </c>
      <c r="G87" s="131">
        <f t="shared" si="246"/>
        <v>66135</v>
      </c>
      <c r="H87" s="132">
        <f t="shared" si="246"/>
        <v>0</v>
      </c>
      <c r="I87" s="132">
        <f t="shared" si="246"/>
        <v>10.8</v>
      </c>
      <c r="J87" s="133">
        <f t="shared" si="246"/>
        <v>2417858243</v>
      </c>
      <c r="K87" s="133">
        <f t="shared" si="246"/>
        <v>95999672</v>
      </c>
      <c r="L87" s="133">
        <f t="shared" si="246"/>
        <v>25536240</v>
      </c>
      <c r="M87" s="133">
        <f t="shared" si="246"/>
        <v>0</v>
      </c>
      <c r="N87" s="133">
        <f t="shared" si="246"/>
        <v>58164</v>
      </c>
      <c r="O87" s="133">
        <f t="shared" si="246"/>
        <v>0</v>
      </c>
      <c r="P87" s="133">
        <f t="shared" si="246"/>
        <v>616586</v>
      </c>
      <c r="Q87" s="133">
        <f t="shared" si="246"/>
        <v>650378</v>
      </c>
      <c r="R87" s="133">
        <f t="shared" si="246"/>
        <v>0</v>
      </c>
      <c r="S87" s="133">
        <f t="shared" si="246"/>
        <v>0</v>
      </c>
      <c r="T87" s="133">
        <f t="shared" si="246"/>
        <v>0</v>
      </c>
      <c r="U87" s="133">
        <f t="shared" si="246"/>
        <v>11050000</v>
      </c>
      <c r="V87" s="133">
        <f t="shared" si="246"/>
        <v>798038</v>
      </c>
      <c r="W87" s="133">
        <f t="shared" si="246"/>
        <v>0</v>
      </c>
      <c r="X87" s="133">
        <f t="shared" si="246"/>
        <v>793997</v>
      </c>
      <c r="Y87" s="133">
        <f t="shared" si="246"/>
        <v>0</v>
      </c>
      <c r="Z87" s="133">
        <f t="shared" si="246"/>
        <v>0</v>
      </c>
      <c r="AA87" s="133">
        <f t="shared" si="246"/>
        <v>0</v>
      </c>
      <c r="AB87" s="133">
        <f t="shared" si="246"/>
        <v>493585</v>
      </c>
      <c r="AC87" s="133">
        <f t="shared" si="246"/>
        <v>0</v>
      </c>
      <c r="AD87" s="133">
        <f t="shared" si="246"/>
        <v>1109952</v>
      </c>
      <c r="AE87" s="133">
        <f t="shared" si="246"/>
        <v>0</v>
      </c>
      <c r="AF87" s="133">
        <f t="shared" si="246"/>
        <v>0</v>
      </c>
      <c r="AG87" s="133">
        <f t="shared" si="246"/>
        <v>191446</v>
      </c>
      <c r="AH87" s="133">
        <f t="shared" si="246"/>
        <v>78523</v>
      </c>
      <c r="AI87" s="133">
        <f t="shared" si="246"/>
        <v>2971451</v>
      </c>
      <c r="AJ87" s="133">
        <f t="shared" si="246"/>
        <v>892878</v>
      </c>
      <c r="AK87" s="133">
        <f t="shared" si="246"/>
        <v>741719</v>
      </c>
      <c r="AL87" s="133">
        <f t="shared" si="246"/>
        <v>7328646</v>
      </c>
      <c r="AM87" s="133">
        <f t="shared" si="246"/>
        <v>15172234</v>
      </c>
      <c r="AN87" s="133">
        <f t="shared" si="246"/>
        <v>0</v>
      </c>
      <c r="AO87" s="133">
        <f t="shared" si="246"/>
        <v>8665</v>
      </c>
      <c r="AP87" s="133">
        <f t="shared" si="246"/>
        <v>0</v>
      </c>
      <c r="AQ87" s="133">
        <f t="shared" si="246"/>
        <v>0</v>
      </c>
      <c r="AR87" s="133">
        <f t="shared" si="246"/>
        <v>0</v>
      </c>
      <c r="AS87" s="133">
        <f t="shared" si="246"/>
        <v>257469</v>
      </c>
      <c r="AT87" s="133">
        <f t="shared" si="246"/>
        <v>0</v>
      </c>
      <c r="AU87" s="133">
        <f t="shared" si="246"/>
        <v>0</v>
      </c>
      <c r="AV87" s="133">
        <f t="shared" si="246"/>
        <v>0</v>
      </c>
      <c r="AW87" s="133">
        <f t="shared" si="246"/>
        <v>0</v>
      </c>
      <c r="AX87" s="133">
        <f t="shared" si="246"/>
        <v>0</v>
      </c>
      <c r="AY87" s="133">
        <f t="shared" si="246"/>
        <v>0</v>
      </c>
      <c r="AZ87" s="133">
        <f t="shared" si="246"/>
        <v>0</v>
      </c>
      <c r="BA87" s="133">
        <f t="shared" si="246"/>
        <v>819470</v>
      </c>
      <c r="BB87" s="133">
        <f t="shared" si="246"/>
        <v>75438</v>
      </c>
      <c r="BC87" s="133">
        <f t="shared" si="246"/>
        <v>13850</v>
      </c>
      <c r="BD87" s="133">
        <f t="shared" si="246"/>
        <v>973448</v>
      </c>
      <c r="BE87" s="133">
        <f t="shared" si="246"/>
        <v>3265</v>
      </c>
      <c r="BF87" s="133">
        <f t="shared" si="246"/>
        <v>512250</v>
      </c>
      <c r="BG87" s="133">
        <f t="shared" si="246"/>
        <v>0</v>
      </c>
      <c r="BH87" s="133">
        <f t="shared" si="246"/>
        <v>1100457</v>
      </c>
      <c r="BI87" s="133">
        <f t="shared" si="246"/>
        <v>38685</v>
      </c>
      <c r="BJ87" s="133">
        <f t="shared" si="246"/>
        <v>0</v>
      </c>
      <c r="BK87" s="133">
        <f t="shared" si="246"/>
        <v>4013228</v>
      </c>
      <c r="BL87" s="134">
        <f t="shared" si="246"/>
        <v>76300062</v>
      </c>
      <c r="BM87" s="133">
        <f t="shared" si="246"/>
        <v>11434688</v>
      </c>
      <c r="BN87" s="133">
        <f t="shared" si="246"/>
        <v>495671</v>
      </c>
      <c r="BO87" s="133">
        <f t="shared" ref="BO87:DZ87" si="247">BO180</f>
        <v>72395</v>
      </c>
      <c r="BP87" s="133">
        <f t="shared" si="247"/>
        <v>80000</v>
      </c>
      <c r="BQ87" s="133">
        <f t="shared" si="247"/>
        <v>192964</v>
      </c>
      <c r="BR87" s="133">
        <f t="shared" si="247"/>
        <v>0</v>
      </c>
      <c r="BS87" s="133">
        <f t="shared" si="247"/>
        <v>980428</v>
      </c>
      <c r="BT87" s="133">
        <f t="shared" si="247"/>
        <v>0</v>
      </c>
      <c r="BU87" s="133">
        <f t="shared" si="247"/>
        <v>0</v>
      </c>
      <c r="BV87" s="133">
        <f t="shared" si="247"/>
        <v>3089991</v>
      </c>
      <c r="BW87" s="133">
        <f t="shared" si="247"/>
        <v>0</v>
      </c>
      <c r="BX87" s="133">
        <f t="shared" si="247"/>
        <v>0</v>
      </c>
      <c r="BY87" s="133">
        <f t="shared" si="247"/>
        <v>0</v>
      </c>
      <c r="BZ87" s="133">
        <f t="shared" si="247"/>
        <v>0</v>
      </c>
      <c r="CA87" s="133">
        <f t="shared" si="247"/>
        <v>0</v>
      </c>
      <c r="CB87" s="133">
        <f t="shared" si="247"/>
        <v>0</v>
      </c>
      <c r="CC87" s="133">
        <f t="shared" si="247"/>
        <v>0</v>
      </c>
      <c r="CD87" s="133">
        <f t="shared" si="247"/>
        <v>0</v>
      </c>
      <c r="CE87" s="133">
        <f t="shared" si="247"/>
        <v>0</v>
      </c>
      <c r="CF87" s="133">
        <f t="shared" si="247"/>
        <v>5158194</v>
      </c>
      <c r="CG87" s="133">
        <f t="shared" si="247"/>
        <v>0</v>
      </c>
      <c r="CH87" s="133">
        <f t="shared" si="247"/>
        <v>1276422</v>
      </c>
      <c r="CI87" s="133">
        <f t="shared" si="247"/>
        <v>0</v>
      </c>
      <c r="CJ87" s="133">
        <f t="shared" si="247"/>
        <v>0</v>
      </c>
      <c r="CK87" s="133">
        <f t="shared" si="247"/>
        <v>0</v>
      </c>
      <c r="CL87" s="133">
        <f t="shared" si="247"/>
        <v>1993878</v>
      </c>
      <c r="CM87" s="134">
        <f t="shared" si="247"/>
        <v>101074693</v>
      </c>
      <c r="CN87" s="133">
        <f t="shared" si="247"/>
        <v>2516714</v>
      </c>
      <c r="CO87" s="133">
        <f t="shared" si="247"/>
        <v>550000</v>
      </c>
      <c r="CP87" s="133">
        <f t="shared" si="247"/>
        <v>0</v>
      </c>
      <c r="CQ87" s="133">
        <f t="shared" si="247"/>
        <v>406000</v>
      </c>
      <c r="CR87" s="133">
        <f t="shared" si="247"/>
        <v>0</v>
      </c>
      <c r="CS87" s="134">
        <f t="shared" si="247"/>
        <v>104547407</v>
      </c>
      <c r="CT87" s="133">
        <f t="shared" si="247"/>
        <v>18818239</v>
      </c>
      <c r="CU87" s="133">
        <f t="shared" si="247"/>
        <v>3342129</v>
      </c>
      <c r="CV87" s="133">
        <f t="shared" si="247"/>
        <v>0</v>
      </c>
      <c r="CW87" s="133">
        <f t="shared" si="247"/>
        <v>0</v>
      </c>
      <c r="CX87" s="133">
        <f t="shared" si="247"/>
        <v>7905</v>
      </c>
      <c r="CY87" s="133">
        <f t="shared" si="247"/>
        <v>116545</v>
      </c>
      <c r="CZ87" s="133">
        <f t="shared" si="247"/>
        <v>0</v>
      </c>
      <c r="DA87" s="133">
        <f t="shared" si="247"/>
        <v>0</v>
      </c>
      <c r="DB87" s="133">
        <f t="shared" si="247"/>
        <v>0</v>
      </c>
      <c r="DC87" s="133">
        <f t="shared" si="247"/>
        <v>0</v>
      </c>
      <c r="DD87" s="133">
        <f t="shared" si="247"/>
        <v>0</v>
      </c>
      <c r="DE87" s="133">
        <f t="shared" si="247"/>
        <v>0</v>
      </c>
      <c r="DF87" s="133">
        <f t="shared" si="247"/>
        <v>0</v>
      </c>
      <c r="DG87" s="133">
        <f t="shared" si="247"/>
        <v>26064</v>
      </c>
      <c r="DH87" s="133">
        <f t="shared" si="247"/>
        <v>16209764</v>
      </c>
      <c r="DI87" s="133">
        <f t="shared" si="247"/>
        <v>9804683</v>
      </c>
      <c r="DJ87" s="133">
        <f t="shared" si="247"/>
        <v>0</v>
      </c>
      <c r="DK87" s="133">
        <f t="shared" si="247"/>
        <v>0</v>
      </c>
      <c r="DL87" s="133">
        <f t="shared" si="247"/>
        <v>0</v>
      </c>
      <c r="DM87" s="133">
        <f t="shared" si="247"/>
        <v>0</v>
      </c>
      <c r="DN87" s="133">
        <f t="shared" si="247"/>
        <v>215553</v>
      </c>
      <c r="DO87" s="133">
        <f t="shared" si="247"/>
        <v>0</v>
      </c>
      <c r="DP87" s="133">
        <f t="shared" si="247"/>
        <v>0</v>
      </c>
      <c r="DQ87" s="133">
        <f t="shared" si="247"/>
        <v>0</v>
      </c>
      <c r="DR87" s="133">
        <f t="shared" si="247"/>
        <v>0</v>
      </c>
      <c r="DS87" s="133">
        <f t="shared" si="247"/>
        <v>0</v>
      </c>
      <c r="DT87" s="133">
        <f t="shared" si="247"/>
        <v>0</v>
      </c>
      <c r="DU87" s="133">
        <f t="shared" si="247"/>
        <v>6589307</v>
      </c>
      <c r="DV87" s="133">
        <f t="shared" si="247"/>
        <v>0</v>
      </c>
      <c r="DW87" s="133">
        <f t="shared" si="247"/>
        <v>0</v>
      </c>
      <c r="DX87" s="133">
        <f t="shared" si="247"/>
        <v>0</v>
      </c>
      <c r="DY87" s="133">
        <f t="shared" si="247"/>
        <v>0</v>
      </c>
      <c r="DZ87" s="133">
        <f t="shared" si="247"/>
        <v>0</v>
      </c>
      <c r="EA87" s="133">
        <f t="shared" ref="EA87:GC87" si="248">EA180</f>
        <v>0</v>
      </c>
      <c r="EB87" s="133">
        <f t="shared" si="248"/>
        <v>2013137</v>
      </c>
      <c r="EC87" s="133">
        <f t="shared" si="248"/>
        <v>0</v>
      </c>
      <c r="ED87" s="133">
        <f t="shared" si="248"/>
        <v>0</v>
      </c>
      <c r="EE87" s="133">
        <f t="shared" si="248"/>
        <v>0</v>
      </c>
      <c r="EF87" s="133">
        <f t="shared" si="248"/>
        <v>0</v>
      </c>
      <c r="EG87" s="133">
        <f t="shared" si="248"/>
        <v>0</v>
      </c>
      <c r="EH87" s="133">
        <f t="shared" si="248"/>
        <v>0</v>
      </c>
      <c r="EI87" s="133">
        <f t="shared" si="248"/>
        <v>0</v>
      </c>
      <c r="EJ87" s="133">
        <f t="shared" si="248"/>
        <v>0</v>
      </c>
      <c r="EK87" s="133">
        <f t="shared" si="248"/>
        <v>0</v>
      </c>
      <c r="EL87" s="133">
        <f t="shared" si="248"/>
        <v>0</v>
      </c>
      <c r="EM87" s="133">
        <f t="shared" si="248"/>
        <v>2400532</v>
      </c>
      <c r="EN87" s="133">
        <f t="shared" si="248"/>
        <v>9115572</v>
      </c>
      <c r="EO87" s="133">
        <f t="shared" si="248"/>
        <v>0</v>
      </c>
      <c r="EP87" s="133">
        <f t="shared" si="248"/>
        <v>0</v>
      </c>
      <c r="EQ87" s="133">
        <f t="shared" si="248"/>
        <v>0</v>
      </c>
      <c r="ER87" s="133">
        <f t="shared" si="248"/>
        <v>1846326</v>
      </c>
      <c r="ES87" s="133">
        <f t="shared" si="248"/>
        <v>0</v>
      </c>
      <c r="ET87" s="133">
        <f t="shared" si="248"/>
        <v>95000</v>
      </c>
      <c r="EU87" s="133">
        <f t="shared" si="248"/>
        <v>0</v>
      </c>
      <c r="EV87" s="133">
        <f t="shared" si="248"/>
        <v>52422</v>
      </c>
      <c r="EW87" s="133">
        <f t="shared" si="248"/>
        <v>48770</v>
      </c>
      <c r="EX87" s="133">
        <f t="shared" si="248"/>
        <v>803457</v>
      </c>
      <c r="EY87" s="133">
        <f t="shared" si="248"/>
        <v>0</v>
      </c>
      <c r="EZ87" s="133">
        <f t="shared" si="248"/>
        <v>0</v>
      </c>
      <c r="FA87" s="133">
        <f t="shared" si="248"/>
        <v>0</v>
      </c>
      <c r="FB87" s="133">
        <f t="shared" si="248"/>
        <v>0</v>
      </c>
      <c r="FC87" s="133">
        <f t="shared" si="248"/>
        <v>5177328</v>
      </c>
      <c r="FD87" s="133">
        <f t="shared" si="248"/>
        <v>0</v>
      </c>
      <c r="FE87" s="133">
        <f t="shared" si="248"/>
        <v>0</v>
      </c>
      <c r="FF87" s="133">
        <f t="shared" si="248"/>
        <v>0</v>
      </c>
      <c r="FG87" s="133">
        <f t="shared" si="248"/>
        <v>11713167</v>
      </c>
      <c r="FH87" s="133">
        <f t="shared" si="248"/>
        <v>0</v>
      </c>
      <c r="FI87" s="133">
        <f t="shared" si="248"/>
        <v>4089679</v>
      </c>
      <c r="FJ87" s="133">
        <f t="shared" si="248"/>
        <v>0</v>
      </c>
      <c r="FK87" s="133">
        <f t="shared" si="248"/>
        <v>0</v>
      </c>
      <c r="FL87" s="133">
        <f t="shared" si="248"/>
        <v>0</v>
      </c>
      <c r="FM87" s="133">
        <f t="shared" si="248"/>
        <v>1382888</v>
      </c>
      <c r="FN87" s="133">
        <f t="shared" si="248"/>
        <v>3873550</v>
      </c>
      <c r="FO87" s="133">
        <f t="shared" si="248"/>
        <v>0</v>
      </c>
      <c r="FP87" s="133">
        <f t="shared" si="248"/>
        <v>8918</v>
      </c>
      <c r="FQ87" s="133">
        <f t="shared" si="248"/>
        <v>2755058</v>
      </c>
      <c r="FR87" s="133">
        <f t="shared" si="248"/>
        <v>13353425</v>
      </c>
      <c r="FS87" s="133">
        <f t="shared" si="248"/>
        <v>23098</v>
      </c>
      <c r="FT87" s="133">
        <f t="shared" si="248"/>
        <v>10360</v>
      </c>
      <c r="FU87" s="133">
        <f t="shared" si="248"/>
        <v>2066414</v>
      </c>
      <c r="FV87" s="133">
        <f t="shared" si="248"/>
        <v>83497</v>
      </c>
      <c r="FW87" s="133">
        <f t="shared" si="248"/>
        <v>0</v>
      </c>
      <c r="FX87" s="133">
        <f t="shared" si="248"/>
        <v>705303</v>
      </c>
      <c r="FY87" s="133">
        <f t="shared" si="248"/>
        <v>5997202</v>
      </c>
      <c r="FZ87" s="133">
        <f t="shared" si="248"/>
        <v>2852313</v>
      </c>
      <c r="GA87" s="134">
        <f t="shared" si="248"/>
        <v>125597605</v>
      </c>
      <c r="GB87" s="133">
        <f t="shared" si="248"/>
        <v>406000</v>
      </c>
      <c r="GC87" s="214">
        <f t="shared" si="248"/>
        <v>126003605</v>
      </c>
    </row>
    <row r="88" spans="1:185">
      <c r="B88" s="87" t="s">
        <v>92</v>
      </c>
      <c r="C88" s="88"/>
      <c r="D88" s="88"/>
      <c r="E88" s="88"/>
      <c r="F88" s="88"/>
      <c r="G88" s="157">
        <f t="shared" ref="G88:AL88" si="249">G4+G25+G48+G79</f>
        <v>837967</v>
      </c>
      <c r="H88" s="158">
        <f t="shared" si="249"/>
        <v>0</v>
      </c>
      <c r="I88" s="158">
        <f t="shared" si="249"/>
        <v>2189.6999999999998</v>
      </c>
      <c r="J88" s="159">
        <f t="shared" si="249"/>
        <v>67617683856</v>
      </c>
      <c r="K88" s="159">
        <f t="shared" si="249"/>
        <v>584967953</v>
      </c>
      <c r="L88" s="159">
        <f t="shared" si="249"/>
        <v>232247698</v>
      </c>
      <c r="M88" s="159">
        <f t="shared" si="249"/>
        <v>0</v>
      </c>
      <c r="N88" s="159">
        <f t="shared" si="249"/>
        <v>0</v>
      </c>
      <c r="O88" s="159">
        <f t="shared" si="249"/>
        <v>0</v>
      </c>
      <c r="P88" s="159">
        <f t="shared" si="249"/>
        <v>5446973</v>
      </c>
      <c r="Q88" s="159">
        <f t="shared" si="249"/>
        <v>12831399</v>
      </c>
      <c r="R88" s="159">
        <f t="shared" si="249"/>
        <v>298962</v>
      </c>
      <c r="S88" s="159">
        <f t="shared" si="249"/>
        <v>0</v>
      </c>
      <c r="T88" s="159">
        <f t="shared" si="249"/>
        <v>469399375</v>
      </c>
      <c r="U88" s="159">
        <f t="shared" si="249"/>
        <v>400000</v>
      </c>
      <c r="V88" s="159">
        <f t="shared" si="249"/>
        <v>0</v>
      </c>
      <c r="W88" s="159">
        <f t="shared" si="249"/>
        <v>7722846</v>
      </c>
      <c r="X88" s="159">
        <f t="shared" si="249"/>
        <v>0</v>
      </c>
      <c r="Y88" s="159">
        <f t="shared" si="249"/>
        <v>3366152</v>
      </c>
      <c r="Z88" s="159">
        <f t="shared" si="249"/>
        <v>6727013</v>
      </c>
      <c r="AA88" s="159">
        <f t="shared" si="249"/>
        <v>0</v>
      </c>
      <c r="AB88" s="159">
        <f t="shared" si="249"/>
        <v>29674048</v>
      </c>
      <c r="AC88" s="159">
        <f t="shared" si="249"/>
        <v>0</v>
      </c>
      <c r="AD88" s="159">
        <f t="shared" si="249"/>
        <v>2845954</v>
      </c>
      <c r="AE88" s="159">
        <f t="shared" si="249"/>
        <v>118933783</v>
      </c>
      <c r="AF88" s="159">
        <f t="shared" si="249"/>
        <v>0</v>
      </c>
      <c r="AG88" s="159">
        <f t="shared" si="249"/>
        <v>2243653</v>
      </c>
      <c r="AH88" s="159">
        <f t="shared" si="249"/>
        <v>17105506</v>
      </c>
      <c r="AI88" s="159">
        <f t="shared" si="249"/>
        <v>102249</v>
      </c>
      <c r="AJ88" s="159">
        <f t="shared" si="249"/>
        <v>7278317</v>
      </c>
      <c r="AK88" s="159">
        <f t="shared" si="249"/>
        <v>1142059</v>
      </c>
      <c r="AL88" s="159">
        <f t="shared" si="249"/>
        <v>0</v>
      </c>
      <c r="AM88" s="159">
        <f t="shared" ref="AM88:BR88" si="250">AM4+AM25+AM48+AM79</f>
        <v>18897325</v>
      </c>
      <c r="AN88" s="159">
        <f t="shared" si="250"/>
        <v>0</v>
      </c>
      <c r="AO88" s="159">
        <f t="shared" si="250"/>
        <v>4582787</v>
      </c>
      <c r="AP88" s="159">
        <f t="shared" si="250"/>
        <v>10874868</v>
      </c>
      <c r="AQ88" s="159">
        <f t="shared" si="250"/>
        <v>11462191</v>
      </c>
      <c r="AR88" s="159">
        <f t="shared" si="250"/>
        <v>0</v>
      </c>
      <c r="AS88" s="159">
        <f t="shared" si="250"/>
        <v>3074267</v>
      </c>
      <c r="AT88" s="159">
        <f t="shared" si="250"/>
        <v>0</v>
      </c>
      <c r="AU88" s="159">
        <f t="shared" si="250"/>
        <v>427316</v>
      </c>
      <c r="AV88" s="159">
        <f t="shared" si="250"/>
        <v>461911</v>
      </c>
      <c r="AW88" s="159">
        <f t="shared" si="250"/>
        <v>0</v>
      </c>
      <c r="AX88" s="159">
        <f t="shared" si="250"/>
        <v>1085889</v>
      </c>
      <c r="AY88" s="159">
        <f t="shared" si="250"/>
        <v>9050671</v>
      </c>
      <c r="AZ88" s="159">
        <f t="shared" si="250"/>
        <v>9869284</v>
      </c>
      <c r="BA88" s="159">
        <f t="shared" si="250"/>
        <v>4305991</v>
      </c>
      <c r="BB88" s="159">
        <f t="shared" si="250"/>
        <v>1602412</v>
      </c>
      <c r="BC88" s="159">
        <f t="shared" si="250"/>
        <v>5371896</v>
      </c>
      <c r="BD88" s="159">
        <f t="shared" si="250"/>
        <v>1724814</v>
      </c>
      <c r="BE88" s="159">
        <f t="shared" si="250"/>
        <v>51421</v>
      </c>
      <c r="BF88" s="159">
        <f t="shared" si="250"/>
        <v>13590093</v>
      </c>
      <c r="BG88" s="159">
        <f t="shared" si="250"/>
        <v>0</v>
      </c>
      <c r="BH88" s="159">
        <f t="shared" si="250"/>
        <v>1557123</v>
      </c>
      <c r="BI88" s="159">
        <f t="shared" si="250"/>
        <v>607062</v>
      </c>
      <c r="BJ88" s="159">
        <f t="shared" si="250"/>
        <v>6136</v>
      </c>
      <c r="BK88" s="159">
        <f t="shared" si="250"/>
        <v>38975164</v>
      </c>
      <c r="BL88" s="160">
        <f t="shared" si="250"/>
        <v>1055344611</v>
      </c>
      <c r="BM88" s="159">
        <f t="shared" si="250"/>
        <v>0</v>
      </c>
      <c r="BN88" s="159">
        <f t="shared" si="250"/>
        <v>0</v>
      </c>
      <c r="BO88" s="159">
        <f t="shared" si="250"/>
        <v>6942152</v>
      </c>
      <c r="BP88" s="159">
        <f t="shared" si="250"/>
        <v>29619383</v>
      </c>
      <c r="BQ88" s="159">
        <f t="shared" si="250"/>
        <v>7377805</v>
      </c>
      <c r="BR88" s="159">
        <f t="shared" si="250"/>
        <v>43211574</v>
      </c>
      <c r="BS88" s="159">
        <f t="shared" ref="BS88:CX88" si="251">BS4+BS25+BS48+BS79</f>
        <v>9736635</v>
      </c>
      <c r="BT88" s="159">
        <f t="shared" si="251"/>
        <v>80960365</v>
      </c>
      <c r="BU88" s="159">
        <f t="shared" si="251"/>
        <v>943380</v>
      </c>
      <c r="BV88" s="159">
        <f t="shared" si="251"/>
        <v>1013416</v>
      </c>
      <c r="BW88" s="159">
        <f t="shared" si="251"/>
        <v>4703305</v>
      </c>
      <c r="BX88" s="159">
        <f t="shared" si="251"/>
        <v>0</v>
      </c>
      <c r="BY88" s="159">
        <f t="shared" si="251"/>
        <v>2784271</v>
      </c>
      <c r="BZ88" s="159">
        <f t="shared" si="251"/>
        <v>2191397</v>
      </c>
      <c r="CA88" s="159">
        <f t="shared" si="251"/>
        <v>3115009</v>
      </c>
      <c r="CB88" s="159">
        <f t="shared" si="251"/>
        <v>1607403</v>
      </c>
      <c r="CC88" s="159">
        <f t="shared" si="251"/>
        <v>34768464</v>
      </c>
      <c r="CD88" s="159">
        <f t="shared" si="251"/>
        <v>8154151</v>
      </c>
      <c r="CE88" s="159">
        <f t="shared" si="251"/>
        <v>103869941</v>
      </c>
      <c r="CF88" s="159">
        <f t="shared" si="251"/>
        <v>4285802</v>
      </c>
      <c r="CG88" s="159">
        <f t="shared" si="251"/>
        <v>366618</v>
      </c>
      <c r="CH88" s="159">
        <f t="shared" si="251"/>
        <v>4722835</v>
      </c>
      <c r="CI88" s="159">
        <f t="shared" si="251"/>
        <v>0</v>
      </c>
      <c r="CJ88" s="159">
        <f t="shared" si="251"/>
        <v>0</v>
      </c>
      <c r="CK88" s="159">
        <f t="shared" si="251"/>
        <v>6627200</v>
      </c>
      <c r="CL88" s="159">
        <f t="shared" si="251"/>
        <v>4867323</v>
      </c>
      <c r="CM88" s="160">
        <f t="shared" si="251"/>
        <v>1417213040</v>
      </c>
      <c r="CN88" s="159">
        <f t="shared" si="251"/>
        <v>91100037</v>
      </c>
      <c r="CO88" s="159">
        <f t="shared" si="251"/>
        <v>1543500</v>
      </c>
      <c r="CP88" s="159">
        <f t="shared" si="251"/>
        <v>0</v>
      </c>
      <c r="CQ88" s="159">
        <f t="shared" si="251"/>
        <v>72004311</v>
      </c>
      <c r="CR88" s="159">
        <f t="shared" si="251"/>
        <v>0</v>
      </c>
      <c r="CS88" s="160">
        <f t="shared" si="251"/>
        <v>1581860889</v>
      </c>
      <c r="CT88" s="159">
        <f t="shared" si="251"/>
        <v>72992199</v>
      </c>
      <c r="CU88" s="159">
        <f t="shared" si="251"/>
        <v>65204960</v>
      </c>
      <c r="CV88" s="159">
        <f t="shared" si="251"/>
        <v>189093757</v>
      </c>
      <c r="CW88" s="159">
        <f t="shared" si="251"/>
        <v>7262140</v>
      </c>
      <c r="CX88" s="159">
        <f t="shared" si="251"/>
        <v>3421855</v>
      </c>
      <c r="CY88" s="159">
        <f t="shared" ref="CY88:ED88" si="252">CY4+CY25+CY48+CY79</f>
        <v>527932</v>
      </c>
      <c r="CZ88" s="159">
        <f t="shared" si="252"/>
        <v>0</v>
      </c>
      <c r="DA88" s="159">
        <f t="shared" si="252"/>
        <v>0</v>
      </c>
      <c r="DB88" s="159">
        <f t="shared" si="252"/>
        <v>0</v>
      </c>
      <c r="DC88" s="159">
        <f t="shared" si="252"/>
        <v>0</v>
      </c>
      <c r="DD88" s="159">
        <f t="shared" si="252"/>
        <v>0</v>
      </c>
      <c r="DE88" s="159">
        <f t="shared" si="252"/>
        <v>36712321</v>
      </c>
      <c r="DF88" s="159">
        <f t="shared" si="252"/>
        <v>46356701</v>
      </c>
      <c r="DG88" s="159">
        <f t="shared" si="252"/>
        <v>6047078</v>
      </c>
      <c r="DH88" s="159">
        <f t="shared" si="252"/>
        <v>31075909</v>
      </c>
      <c r="DI88" s="159">
        <f t="shared" si="252"/>
        <v>395238</v>
      </c>
      <c r="DJ88" s="159">
        <f t="shared" si="252"/>
        <v>190443</v>
      </c>
      <c r="DK88" s="159">
        <f t="shared" si="252"/>
        <v>85574910</v>
      </c>
      <c r="DL88" s="159">
        <f t="shared" si="252"/>
        <v>0</v>
      </c>
      <c r="DM88" s="159">
        <f t="shared" si="252"/>
        <v>1759041</v>
      </c>
      <c r="DN88" s="159">
        <f t="shared" si="252"/>
        <v>6630414</v>
      </c>
      <c r="DO88" s="159">
        <f t="shared" si="252"/>
        <v>13324163</v>
      </c>
      <c r="DP88" s="159">
        <f t="shared" si="252"/>
        <v>22026052</v>
      </c>
      <c r="DQ88" s="159">
        <f t="shared" si="252"/>
        <v>36372085</v>
      </c>
      <c r="DR88" s="159">
        <f t="shared" si="252"/>
        <v>1587814</v>
      </c>
      <c r="DS88" s="159">
        <f t="shared" si="252"/>
        <v>64414585</v>
      </c>
      <c r="DT88" s="159">
        <f t="shared" si="252"/>
        <v>2994099</v>
      </c>
      <c r="DU88" s="159">
        <f t="shared" si="252"/>
        <v>54917825</v>
      </c>
      <c r="DV88" s="159">
        <f t="shared" si="252"/>
        <v>215712</v>
      </c>
      <c r="DW88" s="159">
        <f t="shared" si="252"/>
        <v>2203615</v>
      </c>
      <c r="DX88" s="159">
        <f t="shared" si="252"/>
        <v>1433550</v>
      </c>
      <c r="DY88" s="159">
        <f t="shared" si="252"/>
        <v>0</v>
      </c>
      <c r="DZ88" s="159">
        <f t="shared" si="252"/>
        <v>0</v>
      </c>
      <c r="EA88" s="159">
        <f t="shared" si="252"/>
        <v>8111388</v>
      </c>
      <c r="EB88" s="159">
        <f t="shared" si="252"/>
        <v>0</v>
      </c>
      <c r="EC88" s="159">
        <f t="shared" si="252"/>
        <v>853954</v>
      </c>
      <c r="ED88" s="159">
        <f t="shared" si="252"/>
        <v>59570007</v>
      </c>
      <c r="EE88" s="159">
        <f t="shared" ref="EE88:FJ88" si="253">EE4+EE25+EE48+EE79</f>
        <v>129818415</v>
      </c>
      <c r="EF88" s="159">
        <f t="shared" si="253"/>
        <v>153158563</v>
      </c>
      <c r="EG88" s="159">
        <f t="shared" si="253"/>
        <v>55729191</v>
      </c>
      <c r="EH88" s="159">
        <f t="shared" si="253"/>
        <v>0</v>
      </c>
      <c r="EI88" s="159">
        <f t="shared" si="253"/>
        <v>4109522</v>
      </c>
      <c r="EJ88" s="159">
        <f t="shared" si="253"/>
        <v>10605677</v>
      </c>
      <c r="EK88" s="159">
        <f t="shared" si="253"/>
        <v>23073699</v>
      </c>
      <c r="EL88" s="159">
        <f t="shared" si="253"/>
        <v>905563</v>
      </c>
      <c r="EM88" s="159">
        <f t="shared" si="253"/>
        <v>565869</v>
      </c>
      <c r="EN88" s="159">
        <f t="shared" si="253"/>
        <v>794236</v>
      </c>
      <c r="EO88" s="159">
        <f t="shared" si="253"/>
        <v>976301</v>
      </c>
      <c r="EP88" s="159">
        <f t="shared" si="253"/>
        <v>0</v>
      </c>
      <c r="EQ88" s="159">
        <f t="shared" si="253"/>
        <v>1524931</v>
      </c>
      <c r="ER88" s="159">
        <f t="shared" si="253"/>
        <v>5840399</v>
      </c>
      <c r="ES88" s="159">
        <f t="shared" si="253"/>
        <v>0</v>
      </c>
      <c r="ET88" s="159">
        <f t="shared" si="253"/>
        <v>2295802</v>
      </c>
      <c r="EU88" s="159">
        <f t="shared" si="253"/>
        <v>5089082</v>
      </c>
      <c r="EV88" s="159">
        <f t="shared" si="253"/>
        <v>390065</v>
      </c>
      <c r="EW88" s="159">
        <f t="shared" si="253"/>
        <v>1029740</v>
      </c>
      <c r="EX88" s="159">
        <f t="shared" si="253"/>
        <v>1342798</v>
      </c>
      <c r="EY88" s="159">
        <f t="shared" si="253"/>
        <v>13480685</v>
      </c>
      <c r="EZ88" s="159">
        <f t="shared" si="253"/>
        <v>1409161</v>
      </c>
      <c r="FA88" s="159">
        <f t="shared" si="253"/>
        <v>0</v>
      </c>
      <c r="FB88" s="159">
        <f t="shared" si="253"/>
        <v>1729897</v>
      </c>
      <c r="FC88" s="159">
        <f t="shared" si="253"/>
        <v>0</v>
      </c>
      <c r="FD88" s="159">
        <f t="shared" si="253"/>
        <v>0</v>
      </c>
      <c r="FE88" s="159">
        <f t="shared" si="253"/>
        <v>0</v>
      </c>
      <c r="FF88" s="159">
        <f t="shared" si="253"/>
        <v>0</v>
      </c>
      <c r="FG88" s="159">
        <f t="shared" si="253"/>
        <v>18573138</v>
      </c>
      <c r="FH88" s="159">
        <f t="shared" si="253"/>
        <v>0</v>
      </c>
      <c r="FI88" s="159">
        <f t="shared" si="253"/>
        <v>331867</v>
      </c>
      <c r="FJ88" s="159">
        <f t="shared" si="253"/>
        <v>0</v>
      </c>
      <c r="FK88" s="159">
        <f t="shared" ref="FK88:GC88" si="254">FK4+FK25+FK48+FK79</f>
        <v>0</v>
      </c>
      <c r="FL88" s="159">
        <f t="shared" si="254"/>
        <v>586</v>
      </c>
      <c r="FM88" s="159">
        <f t="shared" si="254"/>
        <v>18135898</v>
      </c>
      <c r="FN88" s="159">
        <f t="shared" si="254"/>
        <v>0</v>
      </c>
      <c r="FO88" s="159">
        <f t="shared" si="254"/>
        <v>0</v>
      </c>
      <c r="FP88" s="159">
        <f t="shared" si="254"/>
        <v>0</v>
      </c>
      <c r="FQ88" s="159">
        <f t="shared" si="254"/>
        <v>12009675</v>
      </c>
      <c r="FR88" s="159">
        <f t="shared" si="254"/>
        <v>59757162</v>
      </c>
      <c r="FS88" s="159">
        <f t="shared" si="254"/>
        <v>0</v>
      </c>
      <c r="FT88" s="159">
        <f t="shared" si="254"/>
        <v>0</v>
      </c>
      <c r="FU88" s="159">
        <f t="shared" si="254"/>
        <v>3144759</v>
      </c>
      <c r="FV88" s="159">
        <f t="shared" si="254"/>
        <v>387853</v>
      </c>
      <c r="FW88" s="159">
        <f t="shared" si="254"/>
        <v>0</v>
      </c>
      <c r="FX88" s="159">
        <f t="shared" si="254"/>
        <v>99782262</v>
      </c>
      <c r="FY88" s="159">
        <f t="shared" si="254"/>
        <v>28967280</v>
      </c>
      <c r="FZ88" s="159">
        <f t="shared" si="254"/>
        <v>20336258</v>
      </c>
      <c r="GA88" s="160">
        <f t="shared" si="254"/>
        <v>1496566072</v>
      </c>
      <c r="GB88" s="159">
        <f t="shared" si="254"/>
        <v>72004312</v>
      </c>
      <c r="GC88" s="215">
        <f t="shared" si="254"/>
        <v>1568570384</v>
      </c>
    </row>
    <row r="90" spans="1:185">
      <c r="A90" s="207">
        <f>SUM(B90:GC90)</f>
        <v>0</v>
      </c>
      <c r="B90" s="206">
        <f>IF(B1&lt;&gt;B94,1,)</f>
        <v>0</v>
      </c>
      <c r="C90" s="206">
        <f t="shared" ref="C90:BN90" si="255">IF(C1&lt;&gt;C94,1,)</f>
        <v>0</v>
      </c>
      <c r="D90" s="206">
        <f t="shared" si="255"/>
        <v>0</v>
      </c>
      <c r="E90" s="206">
        <f t="shared" si="255"/>
        <v>0</v>
      </c>
      <c r="F90" s="206">
        <f t="shared" si="255"/>
        <v>0</v>
      </c>
      <c r="G90" s="206">
        <f t="shared" si="255"/>
        <v>0</v>
      </c>
      <c r="H90" s="206">
        <f t="shared" si="255"/>
        <v>0</v>
      </c>
      <c r="I90" s="206">
        <f t="shared" si="255"/>
        <v>0</v>
      </c>
      <c r="J90" s="206">
        <f t="shared" si="255"/>
        <v>0</v>
      </c>
      <c r="K90" s="206">
        <f t="shared" si="255"/>
        <v>0</v>
      </c>
      <c r="L90" s="206">
        <f t="shared" si="255"/>
        <v>0</v>
      </c>
      <c r="M90" s="206">
        <f t="shared" si="255"/>
        <v>0</v>
      </c>
      <c r="N90" s="206">
        <f t="shared" si="255"/>
        <v>0</v>
      </c>
      <c r="O90" s="206">
        <f t="shared" si="255"/>
        <v>0</v>
      </c>
      <c r="P90" s="206">
        <f t="shared" si="255"/>
        <v>0</v>
      </c>
      <c r="Q90" s="206">
        <f t="shared" si="255"/>
        <v>0</v>
      </c>
      <c r="R90" s="206">
        <f t="shared" si="255"/>
        <v>0</v>
      </c>
      <c r="S90" s="206">
        <f t="shared" si="255"/>
        <v>0</v>
      </c>
      <c r="T90" s="206">
        <f t="shared" si="255"/>
        <v>0</v>
      </c>
      <c r="U90" s="206">
        <f t="shared" si="255"/>
        <v>0</v>
      </c>
      <c r="V90" s="206">
        <f t="shared" si="255"/>
        <v>0</v>
      </c>
      <c r="W90" s="206">
        <f t="shared" si="255"/>
        <v>0</v>
      </c>
      <c r="X90" s="206">
        <f t="shared" si="255"/>
        <v>0</v>
      </c>
      <c r="Y90" s="206">
        <f t="shared" si="255"/>
        <v>0</v>
      </c>
      <c r="Z90" s="206">
        <f t="shared" si="255"/>
        <v>0</v>
      </c>
      <c r="AA90" s="206">
        <f t="shared" si="255"/>
        <v>0</v>
      </c>
      <c r="AB90" s="206">
        <f t="shared" si="255"/>
        <v>0</v>
      </c>
      <c r="AC90" s="206">
        <f t="shared" si="255"/>
        <v>0</v>
      </c>
      <c r="AD90" s="206">
        <f t="shared" si="255"/>
        <v>0</v>
      </c>
      <c r="AE90" s="206">
        <f t="shared" si="255"/>
        <v>0</v>
      </c>
      <c r="AF90" s="206">
        <f t="shared" si="255"/>
        <v>0</v>
      </c>
      <c r="AG90" s="206">
        <f t="shared" si="255"/>
        <v>0</v>
      </c>
      <c r="AH90" s="206">
        <f t="shared" si="255"/>
        <v>0</v>
      </c>
      <c r="AI90" s="206">
        <f t="shared" si="255"/>
        <v>0</v>
      </c>
      <c r="AJ90" s="206">
        <f t="shared" si="255"/>
        <v>0</v>
      </c>
      <c r="AK90" s="206">
        <f t="shared" si="255"/>
        <v>0</v>
      </c>
      <c r="AL90" s="206">
        <f t="shared" si="255"/>
        <v>0</v>
      </c>
      <c r="AM90" s="206">
        <f t="shared" si="255"/>
        <v>0</v>
      </c>
      <c r="AN90" s="206">
        <f t="shared" si="255"/>
        <v>0</v>
      </c>
      <c r="AO90" s="206">
        <f t="shared" si="255"/>
        <v>0</v>
      </c>
      <c r="AP90" s="206">
        <f t="shared" si="255"/>
        <v>0</v>
      </c>
      <c r="AQ90" s="206">
        <f t="shared" si="255"/>
        <v>0</v>
      </c>
      <c r="AR90" s="206">
        <f t="shared" si="255"/>
        <v>0</v>
      </c>
      <c r="AS90" s="206">
        <f t="shared" si="255"/>
        <v>0</v>
      </c>
      <c r="AT90" s="206">
        <f t="shared" si="255"/>
        <v>0</v>
      </c>
      <c r="AU90" s="206">
        <f t="shared" si="255"/>
        <v>0</v>
      </c>
      <c r="AV90" s="206">
        <f t="shared" si="255"/>
        <v>0</v>
      </c>
      <c r="AW90" s="206">
        <f t="shared" si="255"/>
        <v>0</v>
      </c>
      <c r="AX90" s="206">
        <f t="shared" si="255"/>
        <v>0</v>
      </c>
      <c r="AY90" s="206">
        <f t="shared" si="255"/>
        <v>0</v>
      </c>
      <c r="AZ90" s="206">
        <f t="shared" si="255"/>
        <v>0</v>
      </c>
      <c r="BA90" s="206">
        <f t="shared" si="255"/>
        <v>0</v>
      </c>
      <c r="BB90" s="206">
        <f t="shared" si="255"/>
        <v>0</v>
      </c>
      <c r="BC90" s="206">
        <f t="shared" si="255"/>
        <v>0</v>
      </c>
      <c r="BD90" s="206">
        <f t="shared" si="255"/>
        <v>0</v>
      </c>
      <c r="BE90" s="206">
        <f t="shared" si="255"/>
        <v>0</v>
      </c>
      <c r="BF90" s="206">
        <f t="shared" si="255"/>
        <v>0</v>
      </c>
      <c r="BG90" s="206">
        <f t="shared" si="255"/>
        <v>0</v>
      </c>
      <c r="BH90" s="206">
        <f t="shared" si="255"/>
        <v>0</v>
      </c>
      <c r="BI90" s="206">
        <f t="shared" si="255"/>
        <v>0</v>
      </c>
      <c r="BJ90" s="206">
        <f t="shared" si="255"/>
        <v>0</v>
      </c>
      <c r="BK90" s="206">
        <f t="shared" si="255"/>
        <v>0</v>
      </c>
      <c r="BL90" s="206">
        <f t="shared" si="255"/>
        <v>0</v>
      </c>
      <c r="BM90" s="206">
        <f t="shared" si="255"/>
        <v>0</v>
      </c>
      <c r="BN90" s="206">
        <f t="shared" si="255"/>
        <v>0</v>
      </c>
      <c r="BO90" s="206">
        <f t="shared" ref="BO90:DZ90" si="256">IF(BO1&lt;&gt;BO94,1,)</f>
        <v>0</v>
      </c>
      <c r="BP90" s="206">
        <f t="shared" si="256"/>
        <v>0</v>
      </c>
      <c r="BQ90" s="206">
        <f t="shared" si="256"/>
        <v>0</v>
      </c>
      <c r="BR90" s="206">
        <f t="shared" si="256"/>
        <v>0</v>
      </c>
      <c r="BS90" s="206">
        <f t="shared" si="256"/>
        <v>0</v>
      </c>
      <c r="BT90" s="206">
        <f t="shared" si="256"/>
        <v>0</v>
      </c>
      <c r="BU90" s="206">
        <f t="shared" si="256"/>
        <v>0</v>
      </c>
      <c r="BV90" s="206">
        <f t="shared" si="256"/>
        <v>0</v>
      </c>
      <c r="BW90" s="206">
        <f t="shared" si="256"/>
        <v>0</v>
      </c>
      <c r="BX90" s="206">
        <f t="shared" si="256"/>
        <v>0</v>
      </c>
      <c r="BY90" s="206">
        <f t="shared" si="256"/>
        <v>0</v>
      </c>
      <c r="BZ90" s="206">
        <f t="shared" si="256"/>
        <v>0</v>
      </c>
      <c r="CA90" s="206">
        <f t="shared" si="256"/>
        <v>0</v>
      </c>
      <c r="CB90" s="206">
        <f t="shared" si="256"/>
        <v>0</v>
      </c>
      <c r="CC90" s="206">
        <f t="shared" si="256"/>
        <v>0</v>
      </c>
      <c r="CD90" s="206">
        <f t="shared" si="256"/>
        <v>0</v>
      </c>
      <c r="CE90" s="206">
        <f t="shared" si="256"/>
        <v>0</v>
      </c>
      <c r="CF90" s="206">
        <f t="shared" si="256"/>
        <v>0</v>
      </c>
      <c r="CG90" s="206">
        <f t="shared" si="256"/>
        <v>0</v>
      </c>
      <c r="CH90" s="206">
        <f t="shared" si="256"/>
        <v>0</v>
      </c>
      <c r="CI90" s="206">
        <f t="shared" si="256"/>
        <v>0</v>
      </c>
      <c r="CJ90" s="206">
        <f t="shared" si="256"/>
        <v>0</v>
      </c>
      <c r="CK90" s="206">
        <f t="shared" si="256"/>
        <v>0</v>
      </c>
      <c r="CL90" s="206">
        <f t="shared" si="256"/>
        <v>0</v>
      </c>
      <c r="CM90" s="206">
        <f t="shared" si="256"/>
        <v>0</v>
      </c>
      <c r="CN90" s="206">
        <f t="shared" si="256"/>
        <v>0</v>
      </c>
      <c r="CO90" s="206">
        <f t="shared" si="256"/>
        <v>0</v>
      </c>
      <c r="CP90" s="206">
        <f t="shared" si="256"/>
        <v>0</v>
      </c>
      <c r="CQ90" s="206">
        <f t="shared" si="256"/>
        <v>0</v>
      </c>
      <c r="CR90" s="206">
        <f t="shared" si="256"/>
        <v>0</v>
      </c>
      <c r="CS90" s="206">
        <f t="shared" si="256"/>
        <v>0</v>
      </c>
      <c r="CT90" s="206">
        <f t="shared" si="256"/>
        <v>0</v>
      </c>
      <c r="CU90" s="206">
        <f t="shared" si="256"/>
        <v>0</v>
      </c>
      <c r="CV90" s="206">
        <f t="shared" si="256"/>
        <v>0</v>
      </c>
      <c r="CW90" s="206">
        <f t="shared" si="256"/>
        <v>0</v>
      </c>
      <c r="CX90" s="206">
        <f t="shared" si="256"/>
        <v>0</v>
      </c>
      <c r="CY90" s="206">
        <f t="shared" si="256"/>
        <v>0</v>
      </c>
      <c r="CZ90" s="206">
        <f t="shared" si="256"/>
        <v>0</v>
      </c>
      <c r="DA90" s="206">
        <f t="shared" si="256"/>
        <v>0</v>
      </c>
      <c r="DB90" s="206">
        <f t="shared" si="256"/>
        <v>0</v>
      </c>
      <c r="DC90" s="206">
        <f t="shared" si="256"/>
        <v>0</v>
      </c>
      <c r="DD90" s="206">
        <f t="shared" si="256"/>
        <v>0</v>
      </c>
      <c r="DE90" s="206">
        <f t="shared" si="256"/>
        <v>0</v>
      </c>
      <c r="DF90" s="206">
        <f t="shared" si="256"/>
        <v>0</v>
      </c>
      <c r="DG90" s="206">
        <f t="shared" si="256"/>
        <v>0</v>
      </c>
      <c r="DH90" s="206">
        <f t="shared" si="256"/>
        <v>0</v>
      </c>
      <c r="DI90" s="206">
        <f t="shared" si="256"/>
        <v>0</v>
      </c>
      <c r="DJ90" s="206">
        <f t="shared" si="256"/>
        <v>0</v>
      </c>
      <c r="DK90" s="206">
        <f t="shared" si="256"/>
        <v>0</v>
      </c>
      <c r="DL90" s="206">
        <f t="shared" si="256"/>
        <v>0</v>
      </c>
      <c r="DM90" s="206">
        <f t="shared" si="256"/>
        <v>0</v>
      </c>
      <c r="DN90" s="206">
        <f t="shared" si="256"/>
        <v>0</v>
      </c>
      <c r="DO90" s="206">
        <f t="shared" si="256"/>
        <v>0</v>
      </c>
      <c r="DP90" s="206">
        <f t="shared" si="256"/>
        <v>0</v>
      </c>
      <c r="DQ90" s="206">
        <f t="shared" si="256"/>
        <v>0</v>
      </c>
      <c r="DR90" s="206">
        <f t="shared" si="256"/>
        <v>0</v>
      </c>
      <c r="DS90" s="206">
        <f t="shared" si="256"/>
        <v>0</v>
      </c>
      <c r="DT90" s="206">
        <f t="shared" si="256"/>
        <v>0</v>
      </c>
      <c r="DU90" s="206">
        <f t="shared" si="256"/>
        <v>0</v>
      </c>
      <c r="DV90" s="206">
        <f t="shared" si="256"/>
        <v>0</v>
      </c>
      <c r="DW90" s="206">
        <f t="shared" si="256"/>
        <v>0</v>
      </c>
      <c r="DX90" s="206">
        <f t="shared" si="256"/>
        <v>0</v>
      </c>
      <c r="DY90" s="206">
        <f t="shared" si="256"/>
        <v>0</v>
      </c>
      <c r="DZ90" s="206">
        <f t="shared" si="256"/>
        <v>0</v>
      </c>
      <c r="EA90" s="206">
        <f t="shared" ref="EA90:GC90" si="257">IF(EA1&lt;&gt;EA94,1,)</f>
        <v>0</v>
      </c>
      <c r="EB90" s="206">
        <f t="shared" si="257"/>
        <v>0</v>
      </c>
      <c r="EC90" s="206">
        <f t="shared" si="257"/>
        <v>0</v>
      </c>
      <c r="ED90" s="206">
        <f t="shared" si="257"/>
        <v>0</v>
      </c>
      <c r="EE90" s="206">
        <f t="shared" si="257"/>
        <v>0</v>
      </c>
      <c r="EF90" s="206">
        <f t="shared" si="257"/>
        <v>0</v>
      </c>
      <c r="EG90" s="206">
        <f t="shared" si="257"/>
        <v>0</v>
      </c>
      <c r="EH90" s="206">
        <f t="shared" si="257"/>
        <v>0</v>
      </c>
      <c r="EI90" s="206">
        <f t="shared" si="257"/>
        <v>0</v>
      </c>
      <c r="EJ90" s="206">
        <f t="shared" si="257"/>
        <v>0</v>
      </c>
      <c r="EK90" s="206">
        <f t="shared" si="257"/>
        <v>0</v>
      </c>
      <c r="EL90" s="206">
        <f t="shared" si="257"/>
        <v>0</v>
      </c>
      <c r="EM90" s="206">
        <f t="shared" si="257"/>
        <v>0</v>
      </c>
      <c r="EN90" s="206">
        <f t="shared" si="257"/>
        <v>0</v>
      </c>
      <c r="EO90" s="206">
        <f t="shared" si="257"/>
        <v>0</v>
      </c>
      <c r="EP90" s="206">
        <f t="shared" si="257"/>
        <v>0</v>
      </c>
      <c r="EQ90" s="206">
        <f t="shared" si="257"/>
        <v>0</v>
      </c>
      <c r="ER90" s="206">
        <f t="shared" si="257"/>
        <v>0</v>
      </c>
      <c r="ES90" s="206">
        <f t="shared" si="257"/>
        <v>0</v>
      </c>
      <c r="ET90" s="206">
        <f t="shared" si="257"/>
        <v>0</v>
      </c>
      <c r="EU90" s="206">
        <f t="shared" si="257"/>
        <v>0</v>
      </c>
      <c r="EV90" s="206">
        <f t="shared" si="257"/>
        <v>0</v>
      </c>
      <c r="EW90" s="206">
        <f t="shared" si="257"/>
        <v>0</v>
      </c>
      <c r="EX90" s="206">
        <f t="shared" si="257"/>
        <v>0</v>
      </c>
      <c r="EY90" s="206">
        <f t="shared" si="257"/>
        <v>0</v>
      </c>
      <c r="EZ90" s="206">
        <f t="shared" si="257"/>
        <v>0</v>
      </c>
      <c r="FA90" s="206">
        <f t="shared" si="257"/>
        <v>0</v>
      </c>
      <c r="FB90" s="206">
        <f t="shared" si="257"/>
        <v>0</v>
      </c>
      <c r="FC90" s="206">
        <f t="shared" si="257"/>
        <v>0</v>
      </c>
      <c r="FD90" s="206">
        <f t="shared" si="257"/>
        <v>0</v>
      </c>
      <c r="FE90" s="206">
        <f t="shared" si="257"/>
        <v>0</v>
      </c>
      <c r="FF90" s="206">
        <f t="shared" si="257"/>
        <v>0</v>
      </c>
      <c r="FG90" s="206">
        <f t="shared" si="257"/>
        <v>0</v>
      </c>
      <c r="FH90" s="206">
        <f t="shared" si="257"/>
        <v>0</v>
      </c>
      <c r="FI90" s="206">
        <f t="shared" si="257"/>
        <v>0</v>
      </c>
      <c r="FJ90" s="206">
        <f t="shared" si="257"/>
        <v>0</v>
      </c>
      <c r="FK90" s="206">
        <f t="shared" si="257"/>
        <v>0</v>
      </c>
      <c r="FL90" s="206">
        <f t="shared" si="257"/>
        <v>0</v>
      </c>
      <c r="FM90" s="206">
        <f t="shared" si="257"/>
        <v>0</v>
      </c>
      <c r="FN90" s="206">
        <f t="shared" si="257"/>
        <v>0</v>
      </c>
      <c r="FO90" s="206">
        <f t="shared" si="257"/>
        <v>0</v>
      </c>
      <c r="FP90" s="206">
        <f t="shared" si="257"/>
        <v>0</v>
      </c>
      <c r="FQ90" s="206">
        <f t="shared" si="257"/>
        <v>0</v>
      </c>
      <c r="FR90" s="206">
        <f t="shared" si="257"/>
        <v>0</v>
      </c>
      <c r="FS90" s="206">
        <f t="shared" si="257"/>
        <v>0</v>
      </c>
      <c r="FT90" s="206">
        <f t="shared" si="257"/>
        <v>0</v>
      </c>
      <c r="FU90" s="206">
        <f t="shared" si="257"/>
        <v>0</v>
      </c>
      <c r="FV90" s="206">
        <f t="shared" si="257"/>
        <v>0</v>
      </c>
      <c r="FW90" s="206">
        <f t="shared" si="257"/>
        <v>0</v>
      </c>
      <c r="FX90" s="206">
        <f t="shared" si="257"/>
        <v>0</v>
      </c>
      <c r="FY90" s="206">
        <f t="shared" si="257"/>
        <v>0</v>
      </c>
      <c r="FZ90" s="206">
        <f t="shared" si="257"/>
        <v>0</v>
      </c>
      <c r="GA90" s="206">
        <f t="shared" si="257"/>
        <v>0</v>
      </c>
      <c r="GB90" s="206">
        <f t="shared" si="257"/>
        <v>0</v>
      </c>
      <c r="GC90" s="206">
        <f t="shared" si="257"/>
        <v>0</v>
      </c>
    </row>
    <row r="91" spans="1:185">
      <c r="A91" s="207">
        <f>SUM(B91:GC91)</f>
        <v>0</v>
      </c>
      <c r="B91" s="206">
        <f t="shared" ref="B91:BM91" si="258">IF(B2&lt;&gt;B95,1,)</f>
        <v>0</v>
      </c>
      <c r="C91" s="206">
        <f t="shared" si="258"/>
        <v>0</v>
      </c>
      <c r="D91" s="206">
        <f t="shared" si="258"/>
        <v>0</v>
      </c>
      <c r="E91" s="206">
        <f t="shared" si="258"/>
        <v>0</v>
      </c>
      <c r="F91" s="206">
        <f t="shared" si="258"/>
        <v>0</v>
      </c>
      <c r="G91" s="206">
        <f t="shared" si="258"/>
        <v>0</v>
      </c>
      <c r="H91" s="206">
        <f t="shared" si="258"/>
        <v>0</v>
      </c>
      <c r="I91" s="206">
        <f t="shared" si="258"/>
        <v>0</v>
      </c>
      <c r="J91" s="206">
        <f t="shared" si="258"/>
        <v>0</v>
      </c>
      <c r="K91" s="206">
        <f t="shared" si="258"/>
        <v>0</v>
      </c>
      <c r="L91" s="206">
        <f t="shared" si="258"/>
        <v>0</v>
      </c>
      <c r="M91" s="206">
        <f t="shared" si="258"/>
        <v>0</v>
      </c>
      <c r="N91" s="206">
        <f t="shared" si="258"/>
        <v>0</v>
      </c>
      <c r="O91" s="206">
        <f t="shared" si="258"/>
        <v>0</v>
      </c>
      <c r="P91" s="206">
        <f t="shared" si="258"/>
        <v>0</v>
      </c>
      <c r="Q91" s="206">
        <f t="shared" si="258"/>
        <v>0</v>
      </c>
      <c r="R91" s="206">
        <f t="shared" si="258"/>
        <v>0</v>
      </c>
      <c r="S91" s="206">
        <f t="shared" si="258"/>
        <v>0</v>
      </c>
      <c r="T91" s="206">
        <f t="shared" si="258"/>
        <v>0</v>
      </c>
      <c r="U91" s="206">
        <f t="shared" si="258"/>
        <v>0</v>
      </c>
      <c r="V91" s="206">
        <f t="shared" si="258"/>
        <v>0</v>
      </c>
      <c r="W91" s="206">
        <f t="shared" si="258"/>
        <v>0</v>
      </c>
      <c r="X91" s="206">
        <f t="shared" si="258"/>
        <v>0</v>
      </c>
      <c r="Y91" s="206">
        <f t="shared" si="258"/>
        <v>0</v>
      </c>
      <c r="Z91" s="206">
        <f t="shared" si="258"/>
        <v>0</v>
      </c>
      <c r="AA91" s="206">
        <f t="shared" si="258"/>
        <v>0</v>
      </c>
      <c r="AB91" s="206">
        <f t="shared" si="258"/>
        <v>0</v>
      </c>
      <c r="AC91" s="206">
        <f t="shared" si="258"/>
        <v>0</v>
      </c>
      <c r="AD91" s="206">
        <f t="shared" si="258"/>
        <v>0</v>
      </c>
      <c r="AE91" s="206">
        <f t="shared" si="258"/>
        <v>0</v>
      </c>
      <c r="AF91" s="206">
        <f t="shared" si="258"/>
        <v>0</v>
      </c>
      <c r="AG91" s="206">
        <f t="shared" si="258"/>
        <v>0</v>
      </c>
      <c r="AH91" s="206">
        <f t="shared" si="258"/>
        <v>0</v>
      </c>
      <c r="AI91" s="206">
        <f t="shared" si="258"/>
        <v>0</v>
      </c>
      <c r="AJ91" s="206">
        <f t="shared" si="258"/>
        <v>0</v>
      </c>
      <c r="AK91" s="206">
        <f t="shared" si="258"/>
        <v>0</v>
      </c>
      <c r="AL91" s="206">
        <f t="shared" si="258"/>
        <v>0</v>
      </c>
      <c r="AM91" s="206">
        <f t="shared" si="258"/>
        <v>0</v>
      </c>
      <c r="AN91" s="206">
        <f t="shared" si="258"/>
        <v>0</v>
      </c>
      <c r="AO91" s="206">
        <f t="shared" si="258"/>
        <v>0</v>
      </c>
      <c r="AP91" s="206">
        <f t="shared" si="258"/>
        <v>0</v>
      </c>
      <c r="AQ91" s="206">
        <f t="shared" si="258"/>
        <v>0</v>
      </c>
      <c r="AR91" s="206">
        <f t="shared" si="258"/>
        <v>0</v>
      </c>
      <c r="AS91" s="206">
        <f t="shared" si="258"/>
        <v>0</v>
      </c>
      <c r="AT91" s="206">
        <f t="shared" si="258"/>
        <v>0</v>
      </c>
      <c r="AU91" s="206">
        <f t="shared" si="258"/>
        <v>0</v>
      </c>
      <c r="AV91" s="206">
        <f t="shared" si="258"/>
        <v>0</v>
      </c>
      <c r="AW91" s="206">
        <f t="shared" si="258"/>
        <v>0</v>
      </c>
      <c r="AX91" s="206">
        <f t="shared" si="258"/>
        <v>0</v>
      </c>
      <c r="AY91" s="206">
        <f t="shared" si="258"/>
        <v>0</v>
      </c>
      <c r="AZ91" s="206">
        <f t="shared" si="258"/>
        <v>0</v>
      </c>
      <c r="BA91" s="206">
        <f t="shared" si="258"/>
        <v>0</v>
      </c>
      <c r="BB91" s="206">
        <f t="shared" si="258"/>
        <v>0</v>
      </c>
      <c r="BC91" s="206">
        <f t="shared" si="258"/>
        <v>0</v>
      </c>
      <c r="BD91" s="206">
        <f t="shared" si="258"/>
        <v>0</v>
      </c>
      <c r="BE91" s="206">
        <f t="shared" si="258"/>
        <v>0</v>
      </c>
      <c r="BF91" s="206">
        <f t="shared" si="258"/>
        <v>0</v>
      </c>
      <c r="BG91" s="206">
        <f t="shared" si="258"/>
        <v>0</v>
      </c>
      <c r="BH91" s="206">
        <f t="shared" si="258"/>
        <v>0</v>
      </c>
      <c r="BI91" s="206">
        <f t="shared" si="258"/>
        <v>0</v>
      </c>
      <c r="BJ91" s="206">
        <f t="shared" si="258"/>
        <v>0</v>
      </c>
      <c r="BK91" s="206">
        <f t="shared" si="258"/>
        <v>0</v>
      </c>
      <c r="BL91" s="206">
        <f t="shared" si="258"/>
        <v>0</v>
      </c>
      <c r="BM91" s="206">
        <f t="shared" si="258"/>
        <v>0</v>
      </c>
      <c r="BN91" s="206">
        <f t="shared" ref="BN91:DY91" si="259">IF(BN2&lt;&gt;BN95,1,)</f>
        <v>0</v>
      </c>
      <c r="BO91" s="206">
        <f t="shared" si="259"/>
        <v>0</v>
      </c>
      <c r="BP91" s="206">
        <f t="shared" si="259"/>
        <v>0</v>
      </c>
      <c r="BQ91" s="206">
        <f t="shared" si="259"/>
        <v>0</v>
      </c>
      <c r="BR91" s="206">
        <f t="shared" si="259"/>
        <v>0</v>
      </c>
      <c r="BS91" s="206">
        <f t="shared" si="259"/>
        <v>0</v>
      </c>
      <c r="BT91" s="206">
        <f t="shared" si="259"/>
        <v>0</v>
      </c>
      <c r="BU91" s="206">
        <f t="shared" si="259"/>
        <v>0</v>
      </c>
      <c r="BV91" s="206">
        <f t="shared" si="259"/>
        <v>0</v>
      </c>
      <c r="BW91" s="206">
        <f t="shared" si="259"/>
        <v>0</v>
      </c>
      <c r="BX91" s="206">
        <f t="shared" si="259"/>
        <v>0</v>
      </c>
      <c r="BY91" s="206">
        <f t="shared" si="259"/>
        <v>0</v>
      </c>
      <c r="BZ91" s="206">
        <f t="shared" si="259"/>
        <v>0</v>
      </c>
      <c r="CA91" s="206">
        <f t="shared" si="259"/>
        <v>0</v>
      </c>
      <c r="CB91" s="206">
        <f t="shared" si="259"/>
        <v>0</v>
      </c>
      <c r="CC91" s="206">
        <f t="shared" si="259"/>
        <v>0</v>
      </c>
      <c r="CD91" s="206">
        <f t="shared" si="259"/>
        <v>0</v>
      </c>
      <c r="CE91" s="206">
        <f t="shared" si="259"/>
        <v>0</v>
      </c>
      <c r="CF91" s="206">
        <f t="shared" si="259"/>
        <v>0</v>
      </c>
      <c r="CG91" s="206">
        <f t="shared" si="259"/>
        <v>0</v>
      </c>
      <c r="CH91" s="206">
        <f t="shared" si="259"/>
        <v>0</v>
      </c>
      <c r="CI91" s="206">
        <f t="shared" si="259"/>
        <v>0</v>
      </c>
      <c r="CJ91" s="206">
        <f t="shared" si="259"/>
        <v>0</v>
      </c>
      <c r="CK91" s="206">
        <f t="shared" si="259"/>
        <v>0</v>
      </c>
      <c r="CL91" s="206">
        <f t="shared" si="259"/>
        <v>0</v>
      </c>
      <c r="CM91" s="206">
        <f t="shared" si="259"/>
        <v>0</v>
      </c>
      <c r="CN91" s="206">
        <f t="shared" si="259"/>
        <v>0</v>
      </c>
      <c r="CO91" s="206">
        <f t="shared" si="259"/>
        <v>0</v>
      </c>
      <c r="CP91" s="206">
        <f t="shared" si="259"/>
        <v>0</v>
      </c>
      <c r="CQ91" s="206">
        <f t="shared" si="259"/>
        <v>0</v>
      </c>
      <c r="CR91" s="206">
        <f t="shared" si="259"/>
        <v>0</v>
      </c>
      <c r="CS91" s="206">
        <f t="shared" si="259"/>
        <v>0</v>
      </c>
      <c r="CT91" s="206">
        <f t="shared" si="259"/>
        <v>0</v>
      </c>
      <c r="CU91" s="206">
        <f t="shared" si="259"/>
        <v>0</v>
      </c>
      <c r="CV91" s="206">
        <f t="shared" si="259"/>
        <v>0</v>
      </c>
      <c r="CW91" s="206">
        <f t="shared" si="259"/>
        <v>0</v>
      </c>
      <c r="CX91" s="206">
        <f t="shared" si="259"/>
        <v>0</v>
      </c>
      <c r="CY91" s="206">
        <f t="shared" si="259"/>
        <v>0</v>
      </c>
      <c r="CZ91" s="206">
        <f t="shared" si="259"/>
        <v>0</v>
      </c>
      <c r="DA91" s="206">
        <f t="shared" si="259"/>
        <v>0</v>
      </c>
      <c r="DB91" s="206">
        <f t="shared" si="259"/>
        <v>0</v>
      </c>
      <c r="DC91" s="206">
        <f t="shared" si="259"/>
        <v>0</v>
      </c>
      <c r="DD91" s="206">
        <f t="shared" si="259"/>
        <v>0</v>
      </c>
      <c r="DE91" s="206">
        <f t="shared" si="259"/>
        <v>0</v>
      </c>
      <c r="DF91" s="206">
        <f t="shared" si="259"/>
        <v>0</v>
      </c>
      <c r="DG91" s="206">
        <f t="shared" si="259"/>
        <v>0</v>
      </c>
      <c r="DH91" s="206">
        <f t="shared" si="259"/>
        <v>0</v>
      </c>
      <c r="DI91" s="206">
        <f t="shared" si="259"/>
        <v>0</v>
      </c>
      <c r="DJ91" s="206">
        <f t="shared" si="259"/>
        <v>0</v>
      </c>
      <c r="DK91" s="206">
        <f t="shared" si="259"/>
        <v>0</v>
      </c>
      <c r="DL91" s="206">
        <f t="shared" si="259"/>
        <v>0</v>
      </c>
      <c r="DM91" s="206">
        <f t="shared" si="259"/>
        <v>0</v>
      </c>
      <c r="DN91" s="206">
        <f t="shared" si="259"/>
        <v>0</v>
      </c>
      <c r="DO91" s="206">
        <f t="shared" si="259"/>
        <v>0</v>
      </c>
      <c r="DP91" s="206">
        <f t="shared" si="259"/>
        <v>0</v>
      </c>
      <c r="DQ91" s="206">
        <f t="shared" si="259"/>
        <v>0</v>
      </c>
      <c r="DR91" s="206">
        <f t="shared" si="259"/>
        <v>0</v>
      </c>
      <c r="DS91" s="206">
        <f t="shared" si="259"/>
        <v>0</v>
      </c>
      <c r="DT91" s="206">
        <f t="shared" si="259"/>
        <v>0</v>
      </c>
      <c r="DU91" s="206">
        <f t="shared" si="259"/>
        <v>0</v>
      </c>
      <c r="DV91" s="206">
        <f t="shared" si="259"/>
        <v>0</v>
      </c>
      <c r="DW91" s="206">
        <f t="shared" si="259"/>
        <v>0</v>
      </c>
      <c r="DX91" s="206">
        <f t="shared" si="259"/>
        <v>0</v>
      </c>
      <c r="DY91" s="206">
        <f t="shared" si="259"/>
        <v>0</v>
      </c>
      <c r="DZ91" s="206">
        <f t="shared" ref="DZ91:GC91" si="260">IF(DZ2&lt;&gt;DZ95,1,)</f>
        <v>0</v>
      </c>
      <c r="EA91" s="206">
        <f t="shared" si="260"/>
        <v>0</v>
      </c>
      <c r="EB91" s="206">
        <f t="shared" si="260"/>
        <v>0</v>
      </c>
      <c r="EC91" s="206">
        <f t="shared" si="260"/>
        <v>0</v>
      </c>
      <c r="ED91" s="206">
        <f t="shared" si="260"/>
        <v>0</v>
      </c>
      <c r="EE91" s="206">
        <f t="shared" si="260"/>
        <v>0</v>
      </c>
      <c r="EF91" s="206">
        <f t="shared" si="260"/>
        <v>0</v>
      </c>
      <c r="EG91" s="206">
        <f t="shared" si="260"/>
        <v>0</v>
      </c>
      <c r="EH91" s="206">
        <f t="shared" si="260"/>
        <v>0</v>
      </c>
      <c r="EI91" s="206">
        <f t="shared" si="260"/>
        <v>0</v>
      </c>
      <c r="EJ91" s="206">
        <f t="shared" si="260"/>
        <v>0</v>
      </c>
      <c r="EK91" s="206">
        <f t="shared" si="260"/>
        <v>0</v>
      </c>
      <c r="EL91" s="206">
        <f t="shared" si="260"/>
        <v>0</v>
      </c>
      <c r="EM91" s="206">
        <f t="shared" si="260"/>
        <v>0</v>
      </c>
      <c r="EN91" s="206">
        <f t="shared" si="260"/>
        <v>0</v>
      </c>
      <c r="EO91" s="206">
        <f t="shared" si="260"/>
        <v>0</v>
      </c>
      <c r="EP91" s="206">
        <f t="shared" si="260"/>
        <v>0</v>
      </c>
      <c r="EQ91" s="206">
        <f t="shared" si="260"/>
        <v>0</v>
      </c>
      <c r="ER91" s="206">
        <f t="shared" si="260"/>
        <v>0</v>
      </c>
      <c r="ES91" s="206">
        <f t="shared" si="260"/>
        <v>0</v>
      </c>
      <c r="ET91" s="206">
        <f t="shared" si="260"/>
        <v>0</v>
      </c>
      <c r="EU91" s="206">
        <f t="shared" si="260"/>
        <v>0</v>
      </c>
      <c r="EV91" s="206">
        <f t="shared" si="260"/>
        <v>0</v>
      </c>
      <c r="EW91" s="206">
        <f t="shared" si="260"/>
        <v>0</v>
      </c>
      <c r="EX91" s="206">
        <f t="shared" si="260"/>
        <v>0</v>
      </c>
      <c r="EY91" s="206">
        <f t="shared" si="260"/>
        <v>0</v>
      </c>
      <c r="EZ91" s="206">
        <f t="shared" si="260"/>
        <v>0</v>
      </c>
      <c r="FA91" s="206">
        <f t="shared" si="260"/>
        <v>0</v>
      </c>
      <c r="FB91" s="206">
        <f t="shared" si="260"/>
        <v>0</v>
      </c>
      <c r="FC91" s="206">
        <f t="shared" si="260"/>
        <v>0</v>
      </c>
      <c r="FD91" s="206">
        <f t="shared" si="260"/>
        <v>0</v>
      </c>
      <c r="FE91" s="206">
        <f t="shared" si="260"/>
        <v>0</v>
      </c>
      <c r="FF91" s="206">
        <f t="shared" si="260"/>
        <v>0</v>
      </c>
      <c r="FG91" s="206">
        <f t="shared" si="260"/>
        <v>0</v>
      </c>
      <c r="FH91" s="206">
        <f t="shared" si="260"/>
        <v>0</v>
      </c>
      <c r="FI91" s="206">
        <f t="shared" si="260"/>
        <v>0</v>
      </c>
      <c r="FJ91" s="206">
        <f t="shared" si="260"/>
        <v>0</v>
      </c>
      <c r="FK91" s="206">
        <f t="shared" si="260"/>
        <v>0</v>
      </c>
      <c r="FL91" s="206">
        <f t="shared" si="260"/>
        <v>0</v>
      </c>
      <c r="FM91" s="206">
        <f t="shared" si="260"/>
        <v>0</v>
      </c>
      <c r="FN91" s="206">
        <f t="shared" si="260"/>
        <v>0</v>
      </c>
      <c r="FO91" s="206">
        <f t="shared" si="260"/>
        <v>0</v>
      </c>
      <c r="FP91" s="206">
        <f t="shared" si="260"/>
        <v>0</v>
      </c>
      <c r="FQ91" s="206">
        <f t="shared" si="260"/>
        <v>0</v>
      </c>
      <c r="FR91" s="206">
        <f t="shared" si="260"/>
        <v>0</v>
      </c>
      <c r="FS91" s="206">
        <f t="shared" si="260"/>
        <v>0</v>
      </c>
      <c r="FT91" s="206">
        <f t="shared" si="260"/>
        <v>0</v>
      </c>
      <c r="FU91" s="206">
        <f t="shared" si="260"/>
        <v>0</v>
      </c>
      <c r="FV91" s="206">
        <f t="shared" si="260"/>
        <v>0</v>
      </c>
      <c r="FW91" s="206">
        <f t="shared" si="260"/>
        <v>0</v>
      </c>
      <c r="FX91" s="206">
        <f t="shared" si="260"/>
        <v>0</v>
      </c>
      <c r="FY91" s="206">
        <f t="shared" si="260"/>
        <v>0</v>
      </c>
      <c r="FZ91" s="206">
        <f t="shared" si="260"/>
        <v>0</v>
      </c>
      <c r="GA91" s="206">
        <f t="shared" si="260"/>
        <v>0</v>
      </c>
      <c r="GB91" s="206">
        <f t="shared" si="260"/>
        <v>0</v>
      </c>
      <c r="GC91" s="206">
        <f t="shared" si="260"/>
        <v>0</v>
      </c>
    </row>
    <row r="92" spans="1:185">
      <c r="A92" s="207">
        <f>SUM(B92:GC92)</f>
        <v>0</v>
      </c>
      <c r="B92" s="206">
        <f t="shared" ref="B92:BM92" si="261">IF(B3&lt;&gt;B96,1,)</f>
        <v>0</v>
      </c>
      <c r="C92" s="206">
        <f t="shared" si="261"/>
        <v>0</v>
      </c>
      <c r="D92" s="206">
        <f t="shared" si="261"/>
        <v>0</v>
      </c>
      <c r="E92" s="206">
        <f t="shared" si="261"/>
        <v>0</v>
      </c>
      <c r="F92" s="206">
        <f t="shared" si="261"/>
        <v>0</v>
      </c>
      <c r="G92" s="206">
        <f t="shared" si="261"/>
        <v>0</v>
      </c>
      <c r="H92" s="206">
        <f t="shared" si="261"/>
        <v>0</v>
      </c>
      <c r="I92" s="206">
        <f t="shared" si="261"/>
        <v>0</v>
      </c>
      <c r="J92" s="206">
        <f t="shared" si="261"/>
        <v>0</v>
      </c>
      <c r="K92" s="206">
        <f t="shared" si="261"/>
        <v>0</v>
      </c>
      <c r="L92" s="206">
        <f t="shared" si="261"/>
        <v>0</v>
      </c>
      <c r="M92" s="206">
        <f t="shared" si="261"/>
        <v>0</v>
      </c>
      <c r="N92" s="206">
        <f t="shared" si="261"/>
        <v>0</v>
      </c>
      <c r="O92" s="206">
        <f t="shared" si="261"/>
        <v>0</v>
      </c>
      <c r="P92" s="206">
        <f t="shared" si="261"/>
        <v>0</v>
      </c>
      <c r="Q92" s="206">
        <f t="shared" si="261"/>
        <v>0</v>
      </c>
      <c r="R92" s="206">
        <f t="shared" si="261"/>
        <v>0</v>
      </c>
      <c r="S92" s="206">
        <f t="shared" si="261"/>
        <v>0</v>
      </c>
      <c r="T92" s="206">
        <f t="shared" si="261"/>
        <v>0</v>
      </c>
      <c r="U92" s="206">
        <f t="shared" si="261"/>
        <v>0</v>
      </c>
      <c r="V92" s="206">
        <f t="shared" si="261"/>
        <v>0</v>
      </c>
      <c r="W92" s="206">
        <f t="shared" si="261"/>
        <v>0</v>
      </c>
      <c r="X92" s="206">
        <f t="shared" si="261"/>
        <v>0</v>
      </c>
      <c r="Y92" s="206">
        <f t="shared" si="261"/>
        <v>0</v>
      </c>
      <c r="Z92" s="206">
        <f t="shared" si="261"/>
        <v>0</v>
      </c>
      <c r="AA92" s="206">
        <f t="shared" si="261"/>
        <v>0</v>
      </c>
      <c r="AB92" s="206">
        <f t="shared" si="261"/>
        <v>0</v>
      </c>
      <c r="AC92" s="206">
        <f t="shared" si="261"/>
        <v>0</v>
      </c>
      <c r="AD92" s="206">
        <f t="shared" si="261"/>
        <v>0</v>
      </c>
      <c r="AE92" s="206">
        <f t="shared" si="261"/>
        <v>0</v>
      </c>
      <c r="AF92" s="206">
        <f t="shared" si="261"/>
        <v>0</v>
      </c>
      <c r="AG92" s="206">
        <f t="shared" si="261"/>
        <v>0</v>
      </c>
      <c r="AH92" s="206">
        <f t="shared" si="261"/>
        <v>0</v>
      </c>
      <c r="AI92" s="206">
        <f t="shared" si="261"/>
        <v>0</v>
      </c>
      <c r="AJ92" s="206">
        <f t="shared" si="261"/>
        <v>0</v>
      </c>
      <c r="AK92" s="206">
        <f t="shared" si="261"/>
        <v>0</v>
      </c>
      <c r="AL92" s="206">
        <f t="shared" si="261"/>
        <v>0</v>
      </c>
      <c r="AM92" s="206">
        <f t="shared" si="261"/>
        <v>0</v>
      </c>
      <c r="AN92" s="206">
        <f t="shared" si="261"/>
        <v>0</v>
      </c>
      <c r="AO92" s="206">
        <f t="shared" si="261"/>
        <v>0</v>
      </c>
      <c r="AP92" s="206">
        <f t="shared" si="261"/>
        <v>0</v>
      </c>
      <c r="AQ92" s="206">
        <f t="shared" si="261"/>
        <v>0</v>
      </c>
      <c r="AR92" s="206">
        <f t="shared" si="261"/>
        <v>0</v>
      </c>
      <c r="AS92" s="206">
        <f t="shared" si="261"/>
        <v>0</v>
      </c>
      <c r="AT92" s="206">
        <f t="shared" si="261"/>
        <v>0</v>
      </c>
      <c r="AU92" s="206">
        <f t="shared" si="261"/>
        <v>0</v>
      </c>
      <c r="AV92" s="206">
        <f t="shared" si="261"/>
        <v>0</v>
      </c>
      <c r="AW92" s="206">
        <f t="shared" si="261"/>
        <v>0</v>
      </c>
      <c r="AX92" s="206">
        <f t="shared" si="261"/>
        <v>0</v>
      </c>
      <c r="AY92" s="206">
        <f t="shared" si="261"/>
        <v>0</v>
      </c>
      <c r="AZ92" s="206">
        <f t="shared" si="261"/>
        <v>0</v>
      </c>
      <c r="BA92" s="206">
        <f t="shared" si="261"/>
        <v>0</v>
      </c>
      <c r="BB92" s="206">
        <f t="shared" si="261"/>
        <v>0</v>
      </c>
      <c r="BC92" s="206">
        <f t="shared" si="261"/>
        <v>0</v>
      </c>
      <c r="BD92" s="206">
        <f t="shared" si="261"/>
        <v>0</v>
      </c>
      <c r="BE92" s="206">
        <f t="shared" si="261"/>
        <v>0</v>
      </c>
      <c r="BF92" s="206">
        <f t="shared" si="261"/>
        <v>0</v>
      </c>
      <c r="BG92" s="206">
        <f t="shared" si="261"/>
        <v>0</v>
      </c>
      <c r="BH92" s="206">
        <f t="shared" si="261"/>
        <v>0</v>
      </c>
      <c r="BI92" s="206">
        <f t="shared" si="261"/>
        <v>0</v>
      </c>
      <c r="BJ92" s="206">
        <f t="shared" si="261"/>
        <v>0</v>
      </c>
      <c r="BK92" s="206">
        <f t="shared" si="261"/>
        <v>0</v>
      </c>
      <c r="BL92" s="206">
        <f t="shared" si="261"/>
        <v>0</v>
      </c>
      <c r="BM92" s="206">
        <f t="shared" si="261"/>
        <v>0</v>
      </c>
      <c r="BN92" s="206">
        <f t="shared" ref="BN92:DY92" si="262">IF(BN3&lt;&gt;BN96,1,)</f>
        <v>0</v>
      </c>
      <c r="BO92" s="206">
        <f t="shared" si="262"/>
        <v>0</v>
      </c>
      <c r="BP92" s="206">
        <f t="shared" si="262"/>
        <v>0</v>
      </c>
      <c r="BQ92" s="206">
        <f t="shared" si="262"/>
        <v>0</v>
      </c>
      <c r="BR92" s="206">
        <f t="shared" si="262"/>
        <v>0</v>
      </c>
      <c r="BS92" s="206">
        <f t="shared" si="262"/>
        <v>0</v>
      </c>
      <c r="BT92" s="206">
        <f t="shared" si="262"/>
        <v>0</v>
      </c>
      <c r="BU92" s="206">
        <f t="shared" si="262"/>
        <v>0</v>
      </c>
      <c r="BV92" s="206">
        <f t="shared" si="262"/>
        <v>0</v>
      </c>
      <c r="BW92" s="206">
        <f t="shared" si="262"/>
        <v>0</v>
      </c>
      <c r="BX92" s="206">
        <f t="shared" si="262"/>
        <v>0</v>
      </c>
      <c r="BY92" s="206">
        <f t="shared" si="262"/>
        <v>0</v>
      </c>
      <c r="BZ92" s="206">
        <f t="shared" si="262"/>
        <v>0</v>
      </c>
      <c r="CA92" s="206">
        <f t="shared" si="262"/>
        <v>0</v>
      </c>
      <c r="CB92" s="206">
        <f t="shared" si="262"/>
        <v>0</v>
      </c>
      <c r="CC92" s="206">
        <f t="shared" si="262"/>
        <v>0</v>
      </c>
      <c r="CD92" s="206">
        <f t="shared" si="262"/>
        <v>0</v>
      </c>
      <c r="CE92" s="206">
        <f t="shared" si="262"/>
        <v>0</v>
      </c>
      <c r="CF92" s="206">
        <f t="shared" si="262"/>
        <v>0</v>
      </c>
      <c r="CG92" s="206">
        <f t="shared" si="262"/>
        <v>0</v>
      </c>
      <c r="CH92" s="206">
        <f t="shared" si="262"/>
        <v>0</v>
      </c>
      <c r="CI92" s="206">
        <f t="shared" si="262"/>
        <v>0</v>
      </c>
      <c r="CJ92" s="206">
        <f t="shared" si="262"/>
        <v>0</v>
      </c>
      <c r="CK92" s="206">
        <f t="shared" si="262"/>
        <v>0</v>
      </c>
      <c r="CL92" s="206">
        <f t="shared" si="262"/>
        <v>0</v>
      </c>
      <c r="CM92" s="206">
        <f t="shared" si="262"/>
        <v>0</v>
      </c>
      <c r="CN92" s="206">
        <f t="shared" si="262"/>
        <v>0</v>
      </c>
      <c r="CO92" s="206">
        <f t="shared" si="262"/>
        <v>0</v>
      </c>
      <c r="CP92" s="206">
        <f t="shared" si="262"/>
        <v>0</v>
      </c>
      <c r="CQ92" s="206">
        <f t="shared" si="262"/>
        <v>0</v>
      </c>
      <c r="CR92" s="206">
        <f t="shared" si="262"/>
        <v>0</v>
      </c>
      <c r="CS92" s="206">
        <f t="shared" si="262"/>
        <v>0</v>
      </c>
      <c r="CT92" s="206">
        <f t="shared" si="262"/>
        <v>0</v>
      </c>
      <c r="CU92" s="206">
        <f t="shared" si="262"/>
        <v>0</v>
      </c>
      <c r="CV92" s="206">
        <f t="shared" si="262"/>
        <v>0</v>
      </c>
      <c r="CW92" s="206">
        <f t="shared" si="262"/>
        <v>0</v>
      </c>
      <c r="CX92" s="206">
        <f t="shared" si="262"/>
        <v>0</v>
      </c>
      <c r="CY92" s="206">
        <f t="shared" si="262"/>
        <v>0</v>
      </c>
      <c r="CZ92" s="206">
        <f t="shared" si="262"/>
        <v>0</v>
      </c>
      <c r="DA92" s="206">
        <f t="shared" si="262"/>
        <v>0</v>
      </c>
      <c r="DB92" s="206">
        <f t="shared" si="262"/>
        <v>0</v>
      </c>
      <c r="DC92" s="206">
        <f t="shared" si="262"/>
        <v>0</v>
      </c>
      <c r="DD92" s="206">
        <f t="shared" si="262"/>
        <v>0</v>
      </c>
      <c r="DE92" s="206">
        <f t="shared" si="262"/>
        <v>0</v>
      </c>
      <c r="DF92" s="206">
        <f t="shared" si="262"/>
        <v>0</v>
      </c>
      <c r="DG92" s="206">
        <f t="shared" si="262"/>
        <v>0</v>
      </c>
      <c r="DH92" s="206">
        <f t="shared" si="262"/>
        <v>0</v>
      </c>
      <c r="DI92" s="206">
        <f t="shared" si="262"/>
        <v>0</v>
      </c>
      <c r="DJ92" s="206">
        <f t="shared" si="262"/>
        <v>0</v>
      </c>
      <c r="DK92" s="206">
        <f t="shared" si="262"/>
        <v>0</v>
      </c>
      <c r="DL92" s="206">
        <f t="shared" si="262"/>
        <v>0</v>
      </c>
      <c r="DM92" s="206">
        <f t="shared" si="262"/>
        <v>0</v>
      </c>
      <c r="DN92" s="206">
        <f t="shared" si="262"/>
        <v>0</v>
      </c>
      <c r="DO92" s="206">
        <f t="shared" si="262"/>
        <v>0</v>
      </c>
      <c r="DP92" s="206">
        <f t="shared" si="262"/>
        <v>0</v>
      </c>
      <c r="DQ92" s="206">
        <f t="shared" si="262"/>
        <v>0</v>
      </c>
      <c r="DR92" s="206">
        <f t="shared" si="262"/>
        <v>0</v>
      </c>
      <c r="DS92" s="206">
        <f t="shared" si="262"/>
        <v>0</v>
      </c>
      <c r="DT92" s="206">
        <f t="shared" si="262"/>
        <v>0</v>
      </c>
      <c r="DU92" s="206">
        <f t="shared" si="262"/>
        <v>0</v>
      </c>
      <c r="DV92" s="206">
        <f t="shared" si="262"/>
        <v>0</v>
      </c>
      <c r="DW92" s="206">
        <f t="shared" si="262"/>
        <v>0</v>
      </c>
      <c r="DX92" s="206">
        <f t="shared" si="262"/>
        <v>0</v>
      </c>
      <c r="DY92" s="206">
        <f t="shared" si="262"/>
        <v>0</v>
      </c>
      <c r="DZ92" s="206">
        <f t="shared" ref="DZ92:GC92" si="263">IF(DZ3&lt;&gt;DZ96,1,)</f>
        <v>0</v>
      </c>
      <c r="EA92" s="206">
        <f t="shared" si="263"/>
        <v>0</v>
      </c>
      <c r="EB92" s="206">
        <f t="shared" si="263"/>
        <v>0</v>
      </c>
      <c r="EC92" s="206">
        <f t="shared" si="263"/>
        <v>0</v>
      </c>
      <c r="ED92" s="206">
        <f t="shared" si="263"/>
        <v>0</v>
      </c>
      <c r="EE92" s="206">
        <f t="shared" si="263"/>
        <v>0</v>
      </c>
      <c r="EF92" s="206">
        <f t="shared" si="263"/>
        <v>0</v>
      </c>
      <c r="EG92" s="206">
        <f t="shared" si="263"/>
        <v>0</v>
      </c>
      <c r="EH92" s="206">
        <f t="shared" si="263"/>
        <v>0</v>
      </c>
      <c r="EI92" s="206">
        <f t="shared" si="263"/>
        <v>0</v>
      </c>
      <c r="EJ92" s="206">
        <f t="shared" si="263"/>
        <v>0</v>
      </c>
      <c r="EK92" s="206">
        <f t="shared" si="263"/>
        <v>0</v>
      </c>
      <c r="EL92" s="206">
        <f t="shared" si="263"/>
        <v>0</v>
      </c>
      <c r="EM92" s="206">
        <f t="shared" si="263"/>
        <v>0</v>
      </c>
      <c r="EN92" s="206">
        <f t="shared" si="263"/>
        <v>0</v>
      </c>
      <c r="EO92" s="206">
        <f t="shared" si="263"/>
        <v>0</v>
      </c>
      <c r="EP92" s="206">
        <f t="shared" si="263"/>
        <v>0</v>
      </c>
      <c r="EQ92" s="206">
        <f t="shared" si="263"/>
        <v>0</v>
      </c>
      <c r="ER92" s="206">
        <f t="shared" si="263"/>
        <v>0</v>
      </c>
      <c r="ES92" s="206">
        <f t="shared" si="263"/>
        <v>0</v>
      </c>
      <c r="ET92" s="206">
        <f t="shared" si="263"/>
        <v>0</v>
      </c>
      <c r="EU92" s="206">
        <f t="shared" si="263"/>
        <v>0</v>
      </c>
      <c r="EV92" s="206">
        <f t="shared" si="263"/>
        <v>0</v>
      </c>
      <c r="EW92" s="206">
        <f t="shared" si="263"/>
        <v>0</v>
      </c>
      <c r="EX92" s="206">
        <f t="shared" si="263"/>
        <v>0</v>
      </c>
      <c r="EY92" s="206">
        <f t="shared" si="263"/>
        <v>0</v>
      </c>
      <c r="EZ92" s="206">
        <f t="shared" si="263"/>
        <v>0</v>
      </c>
      <c r="FA92" s="206">
        <f t="shared" si="263"/>
        <v>0</v>
      </c>
      <c r="FB92" s="206">
        <f t="shared" si="263"/>
        <v>0</v>
      </c>
      <c r="FC92" s="206">
        <f t="shared" si="263"/>
        <v>0</v>
      </c>
      <c r="FD92" s="206">
        <f t="shared" si="263"/>
        <v>0</v>
      </c>
      <c r="FE92" s="206">
        <f t="shared" si="263"/>
        <v>0</v>
      </c>
      <c r="FF92" s="206">
        <f t="shared" si="263"/>
        <v>0</v>
      </c>
      <c r="FG92" s="206">
        <f t="shared" si="263"/>
        <v>0</v>
      </c>
      <c r="FH92" s="206">
        <f t="shared" si="263"/>
        <v>0</v>
      </c>
      <c r="FI92" s="206">
        <f t="shared" si="263"/>
        <v>0</v>
      </c>
      <c r="FJ92" s="206">
        <f t="shared" si="263"/>
        <v>0</v>
      </c>
      <c r="FK92" s="206">
        <f t="shared" si="263"/>
        <v>0</v>
      </c>
      <c r="FL92" s="206">
        <f t="shared" si="263"/>
        <v>0</v>
      </c>
      <c r="FM92" s="206">
        <f t="shared" si="263"/>
        <v>0</v>
      </c>
      <c r="FN92" s="206">
        <f t="shared" si="263"/>
        <v>0</v>
      </c>
      <c r="FO92" s="206">
        <f t="shared" si="263"/>
        <v>0</v>
      </c>
      <c r="FP92" s="206">
        <f t="shared" si="263"/>
        <v>0</v>
      </c>
      <c r="FQ92" s="206">
        <f t="shared" si="263"/>
        <v>0</v>
      </c>
      <c r="FR92" s="206">
        <f t="shared" si="263"/>
        <v>0</v>
      </c>
      <c r="FS92" s="206">
        <f t="shared" si="263"/>
        <v>0</v>
      </c>
      <c r="FT92" s="206">
        <f t="shared" si="263"/>
        <v>0</v>
      </c>
      <c r="FU92" s="206">
        <f t="shared" si="263"/>
        <v>0</v>
      </c>
      <c r="FV92" s="206">
        <f t="shared" si="263"/>
        <v>0</v>
      </c>
      <c r="FW92" s="206">
        <f t="shared" si="263"/>
        <v>0</v>
      </c>
      <c r="FX92" s="206">
        <f t="shared" si="263"/>
        <v>0</v>
      </c>
      <c r="FY92" s="206">
        <f t="shared" si="263"/>
        <v>0</v>
      </c>
      <c r="FZ92" s="206">
        <f t="shared" si="263"/>
        <v>0</v>
      </c>
      <c r="GA92" s="206">
        <f t="shared" si="263"/>
        <v>0</v>
      </c>
      <c r="GB92" s="206">
        <f t="shared" si="263"/>
        <v>0</v>
      </c>
      <c r="GC92" s="206">
        <f t="shared" si="263"/>
        <v>0</v>
      </c>
    </row>
    <row r="94" spans="1:185" ht="15.75">
      <c r="B94" s="55" t="s">
        <v>457</v>
      </c>
      <c r="C94" s="89"/>
      <c r="D94" s="89"/>
      <c r="E94" s="89"/>
      <c r="F94" s="89"/>
      <c r="G94" s="89"/>
      <c r="H94" s="89"/>
      <c r="I94" s="89"/>
      <c r="J94" s="89"/>
      <c r="K94" s="89"/>
      <c r="L94" s="57" t="s">
        <v>240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9"/>
      <c r="CT94" s="60" t="s">
        <v>241</v>
      </c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2"/>
    </row>
    <row r="95" spans="1:185" ht="15.75">
      <c r="B95" s="90"/>
      <c r="C95" s="91"/>
      <c r="D95" s="91"/>
      <c r="E95" s="91"/>
      <c r="F95" s="91"/>
      <c r="G95" s="91"/>
      <c r="H95" s="91"/>
      <c r="I95" s="91"/>
      <c r="J95" s="91"/>
      <c r="K95" s="91"/>
      <c r="L95" s="92" t="s">
        <v>142</v>
      </c>
      <c r="M95" s="93"/>
      <c r="N95" s="94"/>
      <c r="O95" s="95" t="s">
        <v>143</v>
      </c>
      <c r="P95" s="96"/>
      <c r="Q95" s="96"/>
      <c r="R95" s="96"/>
      <c r="S95" s="97"/>
      <c r="T95" s="98" t="s">
        <v>144</v>
      </c>
      <c r="U95" s="99"/>
      <c r="V95" s="99"/>
      <c r="W95" s="100"/>
      <c r="X95" s="101" t="s">
        <v>246</v>
      </c>
      <c r="Y95" s="102"/>
      <c r="Z95" s="102"/>
      <c r="AA95" s="103"/>
      <c r="AB95" s="104" t="s">
        <v>247</v>
      </c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6"/>
      <c r="AO95" s="107" t="s">
        <v>248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9"/>
      <c r="BA95" s="110" t="s">
        <v>249</v>
      </c>
      <c r="BB95" s="93"/>
      <c r="BC95" s="94"/>
      <c r="BD95" s="104" t="s">
        <v>145</v>
      </c>
      <c r="BE95" s="105"/>
      <c r="BF95" s="105"/>
      <c r="BG95" s="105"/>
      <c r="BH95" s="105"/>
      <c r="BI95" s="105"/>
      <c r="BJ95" s="105"/>
      <c r="BK95" s="106"/>
      <c r="BL95" s="111"/>
      <c r="BM95" s="98" t="s">
        <v>95</v>
      </c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100"/>
      <c r="CA95" s="101" t="s">
        <v>252</v>
      </c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3"/>
      <c r="CM95" s="111"/>
      <c r="CN95" s="110" t="s">
        <v>250</v>
      </c>
      <c r="CO95" s="93"/>
      <c r="CP95" s="94"/>
      <c r="CQ95" s="107" t="s">
        <v>147</v>
      </c>
      <c r="CR95" s="109"/>
      <c r="CS95" s="111"/>
      <c r="CT95" s="110" t="s">
        <v>3</v>
      </c>
      <c r="CU95" s="93"/>
      <c r="CV95" s="93"/>
      <c r="CW95" s="93"/>
      <c r="CX95" s="93"/>
      <c r="CY95" s="94"/>
      <c r="CZ95" s="95" t="s">
        <v>4</v>
      </c>
      <c r="DA95" s="96"/>
      <c r="DB95" s="96"/>
      <c r="DC95" s="96"/>
      <c r="DD95" s="96"/>
      <c r="DE95" s="96"/>
      <c r="DF95" s="97"/>
      <c r="DG95" s="98" t="s">
        <v>6</v>
      </c>
      <c r="DH95" s="99"/>
      <c r="DI95" s="99"/>
      <c r="DJ95" s="99"/>
      <c r="DK95" s="99"/>
      <c r="DL95" s="99"/>
      <c r="DM95" s="99"/>
      <c r="DN95" s="100"/>
      <c r="DO95" s="112" t="s">
        <v>7</v>
      </c>
      <c r="DP95" s="113"/>
      <c r="DQ95" s="113"/>
      <c r="DR95" s="113"/>
      <c r="DS95" s="113"/>
      <c r="DT95" s="114"/>
      <c r="DU95" s="104" t="s">
        <v>8</v>
      </c>
      <c r="DV95" s="105"/>
      <c r="DW95" s="105"/>
      <c r="DX95" s="105"/>
      <c r="DY95" s="105"/>
      <c r="DZ95" s="105"/>
      <c r="EA95" s="105"/>
      <c r="EB95" s="105"/>
      <c r="EC95" s="106"/>
      <c r="ED95" s="107" t="s">
        <v>149</v>
      </c>
      <c r="EE95" s="108"/>
      <c r="EF95" s="108"/>
      <c r="EG95" s="108"/>
      <c r="EH95" s="108"/>
      <c r="EI95" s="108"/>
      <c r="EJ95" s="108"/>
      <c r="EK95" s="108"/>
      <c r="EL95" s="109"/>
      <c r="EM95" s="110" t="s">
        <v>150</v>
      </c>
      <c r="EN95" s="93"/>
      <c r="EO95" s="93"/>
      <c r="EP95" s="93"/>
      <c r="EQ95" s="94"/>
      <c r="ER95" s="95" t="s">
        <v>151</v>
      </c>
      <c r="ES95" s="96"/>
      <c r="ET95" s="96"/>
      <c r="EU95" s="96"/>
      <c r="EV95" s="96"/>
      <c r="EW95" s="97"/>
      <c r="EX95" s="98" t="s">
        <v>152</v>
      </c>
      <c r="EY95" s="99"/>
      <c r="EZ95" s="99"/>
      <c r="FA95" s="99"/>
      <c r="FB95" s="100"/>
      <c r="FC95" s="107" t="s">
        <v>9</v>
      </c>
      <c r="FD95" s="108"/>
      <c r="FE95" s="108"/>
      <c r="FF95" s="109"/>
      <c r="FG95" s="104" t="s">
        <v>153</v>
      </c>
      <c r="FH95" s="105"/>
      <c r="FI95" s="105"/>
      <c r="FJ95" s="105"/>
      <c r="FK95" s="105"/>
      <c r="FL95" s="106"/>
      <c r="FM95" s="107" t="s">
        <v>154</v>
      </c>
      <c r="FN95" s="108"/>
      <c r="FO95" s="108"/>
      <c r="FP95" s="108"/>
      <c r="FQ95" s="108"/>
      <c r="FR95" s="108"/>
      <c r="FS95" s="108"/>
      <c r="FT95" s="108"/>
      <c r="FU95" s="108"/>
      <c r="FV95" s="108"/>
      <c r="FW95" s="108"/>
      <c r="FX95" s="109"/>
      <c r="FY95" s="98" t="s">
        <v>2</v>
      </c>
      <c r="FZ95" s="100"/>
      <c r="GA95" s="111"/>
      <c r="GB95" s="115" t="s">
        <v>155</v>
      </c>
      <c r="GC95" s="111"/>
    </row>
    <row r="96" spans="1:185" ht="54">
      <c r="A96" s="207">
        <f>SUM(A97:A181)</f>
        <v>0</v>
      </c>
      <c r="B96" s="63" t="s">
        <v>253</v>
      </c>
      <c r="C96" s="91" t="s">
        <v>136</v>
      </c>
      <c r="D96" s="91" t="s">
        <v>137</v>
      </c>
      <c r="E96" s="91" t="s">
        <v>138</v>
      </c>
      <c r="F96" s="91" t="s">
        <v>139</v>
      </c>
      <c r="G96" s="116" t="s">
        <v>1</v>
      </c>
      <c r="H96" s="116" t="s">
        <v>140</v>
      </c>
      <c r="I96" s="91" t="s">
        <v>243</v>
      </c>
      <c r="J96" s="116" t="s">
        <v>141</v>
      </c>
      <c r="K96" s="64" t="s">
        <v>244</v>
      </c>
      <c r="L96" s="117" t="s">
        <v>254</v>
      </c>
      <c r="M96" s="91" t="s">
        <v>255</v>
      </c>
      <c r="N96" s="91" t="s">
        <v>256</v>
      </c>
      <c r="O96" s="91" t="s">
        <v>257</v>
      </c>
      <c r="P96" s="91" t="s">
        <v>258</v>
      </c>
      <c r="Q96" s="91" t="s">
        <v>259</v>
      </c>
      <c r="R96" s="91" t="s">
        <v>260</v>
      </c>
      <c r="S96" s="91" t="s">
        <v>261</v>
      </c>
      <c r="T96" s="91" t="s">
        <v>94</v>
      </c>
      <c r="U96" s="91" t="s">
        <v>262</v>
      </c>
      <c r="V96" s="91" t="s">
        <v>263</v>
      </c>
      <c r="W96" s="91" t="s">
        <v>264</v>
      </c>
      <c r="X96" s="116" t="s">
        <v>265</v>
      </c>
      <c r="Y96" s="91" t="s">
        <v>266</v>
      </c>
      <c r="Z96" s="91" t="s">
        <v>267</v>
      </c>
      <c r="AA96" s="91" t="s">
        <v>268</v>
      </c>
      <c r="AB96" s="91" t="s">
        <v>269</v>
      </c>
      <c r="AC96" s="91" t="s">
        <v>270</v>
      </c>
      <c r="AD96" s="91" t="s">
        <v>271</v>
      </c>
      <c r="AE96" s="91" t="s">
        <v>272</v>
      </c>
      <c r="AF96" s="91" t="s">
        <v>255</v>
      </c>
      <c r="AG96" s="91" t="s">
        <v>273</v>
      </c>
      <c r="AH96" s="91" t="s">
        <v>274</v>
      </c>
      <c r="AI96" s="91" t="s">
        <v>275</v>
      </c>
      <c r="AJ96" s="91" t="s">
        <v>276</v>
      </c>
      <c r="AK96" s="91" t="s">
        <v>277</v>
      </c>
      <c r="AL96" s="91" t="s">
        <v>278</v>
      </c>
      <c r="AM96" s="91" t="s">
        <v>279</v>
      </c>
      <c r="AN96" s="91" t="s">
        <v>280</v>
      </c>
      <c r="AO96" s="91" t="s">
        <v>281</v>
      </c>
      <c r="AP96" s="91" t="s">
        <v>282</v>
      </c>
      <c r="AQ96" s="91" t="s">
        <v>283</v>
      </c>
      <c r="AR96" s="91" t="s">
        <v>284</v>
      </c>
      <c r="AS96" s="91" t="s">
        <v>285</v>
      </c>
      <c r="AT96" s="91" t="s">
        <v>286</v>
      </c>
      <c r="AU96" s="91" t="s">
        <v>287</v>
      </c>
      <c r="AV96" s="91" t="s">
        <v>288</v>
      </c>
      <c r="AW96" s="91" t="s">
        <v>289</v>
      </c>
      <c r="AX96" s="91" t="s">
        <v>290</v>
      </c>
      <c r="AY96" s="91" t="s">
        <v>291</v>
      </c>
      <c r="AZ96" s="91" t="s">
        <v>292</v>
      </c>
      <c r="BA96" s="91" t="s">
        <v>293</v>
      </c>
      <c r="BB96" s="91" t="s">
        <v>294</v>
      </c>
      <c r="BC96" s="91" t="s">
        <v>295</v>
      </c>
      <c r="BD96" s="116" t="s">
        <v>296</v>
      </c>
      <c r="BE96" s="116" t="s">
        <v>297</v>
      </c>
      <c r="BF96" s="91" t="s">
        <v>298</v>
      </c>
      <c r="BG96" s="91" t="s">
        <v>299</v>
      </c>
      <c r="BH96" s="91" t="s">
        <v>300</v>
      </c>
      <c r="BI96" s="116" t="s">
        <v>301</v>
      </c>
      <c r="BJ96" s="91" t="s">
        <v>302</v>
      </c>
      <c r="BK96" s="91" t="s">
        <v>303</v>
      </c>
      <c r="BL96" s="118" t="s">
        <v>146</v>
      </c>
      <c r="BM96" s="91" t="s">
        <v>304</v>
      </c>
      <c r="BN96" s="91" t="s">
        <v>305</v>
      </c>
      <c r="BO96" s="91" t="s">
        <v>306</v>
      </c>
      <c r="BP96" s="91" t="s">
        <v>307</v>
      </c>
      <c r="BQ96" s="91" t="s">
        <v>308</v>
      </c>
      <c r="BR96" s="91" t="s">
        <v>309</v>
      </c>
      <c r="BS96" s="91" t="s">
        <v>310</v>
      </c>
      <c r="BT96" s="91" t="s">
        <v>311</v>
      </c>
      <c r="BU96" s="91" t="s">
        <v>312</v>
      </c>
      <c r="BV96" s="91" t="s">
        <v>313</v>
      </c>
      <c r="BW96" s="91" t="s">
        <v>314</v>
      </c>
      <c r="BX96" s="91" t="s">
        <v>315</v>
      </c>
      <c r="BY96" s="91" t="s">
        <v>316</v>
      </c>
      <c r="BZ96" s="91" t="s">
        <v>317</v>
      </c>
      <c r="CA96" s="91" t="s">
        <v>318</v>
      </c>
      <c r="CB96" s="91" t="s">
        <v>319</v>
      </c>
      <c r="CC96" s="91" t="s">
        <v>320</v>
      </c>
      <c r="CD96" s="91" t="s">
        <v>321</v>
      </c>
      <c r="CE96" s="91" t="s">
        <v>322</v>
      </c>
      <c r="CF96" s="91" t="s">
        <v>323</v>
      </c>
      <c r="CG96" s="91" t="s">
        <v>324</v>
      </c>
      <c r="CH96" s="91" t="s">
        <v>325</v>
      </c>
      <c r="CI96" s="91" t="s">
        <v>326</v>
      </c>
      <c r="CJ96" s="91" t="s">
        <v>327</v>
      </c>
      <c r="CK96" s="91" t="s">
        <v>328</v>
      </c>
      <c r="CL96" s="91" t="s">
        <v>329</v>
      </c>
      <c r="CM96" s="118" t="s">
        <v>103</v>
      </c>
      <c r="CN96" s="91" t="s">
        <v>330</v>
      </c>
      <c r="CO96" s="91" t="s">
        <v>331</v>
      </c>
      <c r="CP96" s="91" t="s">
        <v>332</v>
      </c>
      <c r="CQ96" s="116" t="s">
        <v>333</v>
      </c>
      <c r="CR96" s="91" t="s">
        <v>334</v>
      </c>
      <c r="CS96" s="118" t="s">
        <v>148</v>
      </c>
      <c r="CT96" s="116" t="s">
        <v>12</v>
      </c>
      <c r="CU96" s="116" t="s">
        <v>335</v>
      </c>
      <c r="CV96" s="91" t="s">
        <v>336</v>
      </c>
      <c r="CW96" s="91" t="s">
        <v>337</v>
      </c>
      <c r="CX96" s="91" t="s">
        <v>338</v>
      </c>
      <c r="CY96" s="116" t="s">
        <v>339</v>
      </c>
      <c r="CZ96" s="116" t="s">
        <v>340</v>
      </c>
      <c r="DA96" s="91" t="s">
        <v>341</v>
      </c>
      <c r="DB96" s="91" t="s">
        <v>342</v>
      </c>
      <c r="DC96" s="91" t="s">
        <v>343</v>
      </c>
      <c r="DD96" s="91" t="s">
        <v>344</v>
      </c>
      <c r="DE96" s="91" t="s">
        <v>345</v>
      </c>
      <c r="DF96" s="91" t="s">
        <v>346</v>
      </c>
      <c r="DG96" s="91" t="s">
        <v>347</v>
      </c>
      <c r="DH96" s="116" t="s">
        <v>5</v>
      </c>
      <c r="DI96" s="91" t="s">
        <v>348</v>
      </c>
      <c r="DJ96" s="91" t="s">
        <v>349</v>
      </c>
      <c r="DK96" s="91" t="s">
        <v>350</v>
      </c>
      <c r="DL96" s="91" t="s">
        <v>351</v>
      </c>
      <c r="DM96" s="91" t="s">
        <v>352</v>
      </c>
      <c r="DN96" s="91" t="s">
        <v>353</v>
      </c>
      <c r="DO96" s="91" t="s">
        <v>354</v>
      </c>
      <c r="DP96" s="91" t="s">
        <v>355</v>
      </c>
      <c r="DQ96" s="91" t="s">
        <v>356</v>
      </c>
      <c r="DR96" s="91" t="s">
        <v>357</v>
      </c>
      <c r="DS96" s="91" t="s">
        <v>358</v>
      </c>
      <c r="DT96" s="91" t="s">
        <v>359</v>
      </c>
      <c r="DU96" s="116" t="s">
        <v>360</v>
      </c>
      <c r="DV96" s="91" t="s">
        <v>361</v>
      </c>
      <c r="DW96" s="91" t="s">
        <v>362</v>
      </c>
      <c r="DX96" s="116" t="s">
        <v>363</v>
      </c>
      <c r="DY96" s="91" t="s">
        <v>364</v>
      </c>
      <c r="DZ96" s="116" t="s">
        <v>365</v>
      </c>
      <c r="EA96" s="91" t="s">
        <v>366</v>
      </c>
      <c r="EB96" s="91" t="s">
        <v>367</v>
      </c>
      <c r="EC96" s="91" t="s">
        <v>368</v>
      </c>
      <c r="ED96" s="91" t="s">
        <v>369</v>
      </c>
      <c r="EE96" s="91" t="s">
        <v>370</v>
      </c>
      <c r="EF96" s="116" t="s">
        <v>371</v>
      </c>
      <c r="EG96" s="91" t="s">
        <v>372</v>
      </c>
      <c r="EH96" s="91" t="s">
        <v>373</v>
      </c>
      <c r="EI96" s="91" t="s">
        <v>374</v>
      </c>
      <c r="EJ96" s="91" t="s">
        <v>375</v>
      </c>
      <c r="EK96" s="91" t="s">
        <v>376</v>
      </c>
      <c r="EL96" s="91" t="s">
        <v>377</v>
      </c>
      <c r="EM96" s="91" t="s">
        <v>378</v>
      </c>
      <c r="EN96" s="91" t="s">
        <v>379</v>
      </c>
      <c r="EO96" s="116" t="s">
        <v>380</v>
      </c>
      <c r="EP96" s="91" t="s">
        <v>381</v>
      </c>
      <c r="EQ96" s="91" t="s">
        <v>382</v>
      </c>
      <c r="ER96" s="91" t="s">
        <v>383</v>
      </c>
      <c r="ES96" s="91" t="s">
        <v>384</v>
      </c>
      <c r="ET96" s="91" t="s">
        <v>385</v>
      </c>
      <c r="EU96" s="116" t="s">
        <v>386</v>
      </c>
      <c r="EV96" s="91" t="s">
        <v>387</v>
      </c>
      <c r="EW96" s="91" t="s">
        <v>388</v>
      </c>
      <c r="EX96" s="91" t="s">
        <v>389</v>
      </c>
      <c r="EY96" s="91" t="s">
        <v>390</v>
      </c>
      <c r="EZ96" s="91" t="s">
        <v>391</v>
      </c>
      <c r="FA96" s="91" t="s">
        <v>392</v>
      </c>
      <c r="FB96" s="91" t="s">
        <v>393</v>
      </c>
      <c r="FC96" s="116" t="s">
        <v>394</v>
      </c>
      <c r="FD96" s="116" t="s">
        <v>395</v>
      </c>
      <c r="FE96" s="91" t="s">
        <v>396</v>
      </c>
      <c r="FF96" s="116" t="s">
        <v>397</v>
      </c>
      <c r="FG96" s="116" t="s">
        <v>398</v>
      </c>
      <c r="FH96" s="91" t="s">
        <v>399</v>
      </c>
      <c r="FI96" s="91" t="s">
        <v>400</v>
      </c>
      <c r="FJ96" s="91" t="s">
        <v>401</v>
      </c>
      <c r="FK96" s="116" t="s">
        <v>402</v>
      </c>
      <c r="FL96" s="91" t="s">
        <v>403</v>
      </c>
      <c r="FM96" s="91" t="s">
        <v>404</v>
      </c>
      <c r="FN96" s="91" t="s">
        <v>405</v>
      </c>
      <c r="FO96" s="91" t="s">
        <v>406</v>
      </c>
      <c r="FP96" s="91" t="s">
        <v>407</v>
      </c>
      <c r="FQ96" s="91" t="s">
        <v>408</v>
      </c>
      <c r="FR96" s="91" t="s">
        <v>409</v>
      </c>
      <c r="FS96" s="91" t="s">
        <v>410</v>
      </c>
      <c r="FT96" s="91" t="s">
        <v>411</v>
      </c>
      <c r="FU96" s="91" t="s">
        <v>412</v>
      </c>
      <c r="FV96" s="91" t="s">
        <v>413</v>
      </c>
      <c r="FW96" s="91" t="s">
        <v>414</v>
      </c>
      <c r="FX96" s="91" t="s">
        <v>415</v>
      </c>
      <c r="FY96" s="91" t="s">
        <v>416</v>
      </c>
      <c r="FZ96" s="91" t="s">
        <v>417</v>
      </c>
      <c r="GA96" s="118" t="s">
        <v>104</v>
      </c>
      <c r="GB96" s="116" t="s">
        <v>333</v>
      </c>
      <c r="GC96" s="118" t="s">
        <v>156</v>
      </c>
    </row>
    <row r="97" spans="1:185">
      <c r="A97" s="206">
        <f>IF(C4&lt;&gt;C97,1,0)</f>
        <v>0</v>
      </c>
      <c r="B97" s="190" t="s">
        <v>13</v>
      </c>
      <c r="C97" s="191" t="s">
        <v>443</v>
      </c>
      <c r="D97" s="191" t="s">
        <v>157</v>
      </c>
      <c r="E97" s="191" t="s">
        <v>158</v>
      </c>
      <c r="F97" s="191" t="s">
        <v>169</v>
      </c>
      <c r="G97" s="192">
        <v>304204</v>
      </c>
      <c r="H97" s="192">
        <v>0</v>
      </c>
      <c r="I97" s="193">
        <v>522.79999999999995</v>
      </c>
      <c r="J97" s="194">
        <v>24780071182</v>
      </c>
      <c r="K97" s="194">
        <v>274806031</v>
      </c>
      <c r="L97" s="194">
        <v>67489877</v>
      </c>
      <c r="M97" s="194">
        <v>0</v>
      </c>
      <c r="N97" s="194">
        <v>0</v>
      </c>
      <c r="O97" s="194">
        <v>0</v>
      </c>
      <c r="P97" s="194">
        <v>1819189</v>
      </c>
      <c r="Q97" s="194">
        <v>4941620</v>
      </c>
      <c r="R97" s="194">
        <v>218567</v>
      </c>
      <c r="S97" s="194">
        <v>0</v>
      </c>
      <c r="T97" s="194">
        <v>222596790</v>
      </c>
      <c r="U97" s="194">
        <v>0</v>
      </c>
      <c r="V97" s="194">
        <v>0</v>
      </c>
      <c r="W97" s="194">
        <v>6354894</v>
      </c>
      <c r="X97" s="194">
        <v>0</v>
      </c>
      <c r="Y97" s="194">
        <v>1411199</v>
      </c>
      <c r="Z97" s="194">
        <v>3338664</v>
      </c>
      <c r="AA97" s="194">
        <v>0</v>
      </c>
      <c r="AB97" s="194">
        <v>15819588</v>
      </c>
      <c r="AC97" s="194">
        <v>0</v>
      </c>
      <c r="AD97" s="194">
        <v>1164915</v>
      </c>
      <c r="AE97" s="194">
        <v>30845738</v>
      </c>
      <c r="AF97" s="194">
        <v>0</v>
      </c>
      <c r="AG97" s="194">
        <v>1376420</v>
      </c>
      <c r="AH97" s="194">
        <v>7864498</v>
      </c>
      <c r="AI97" s="194">
        <v>50513</v>
      </c>
      <c r="AJ97" s="194">
        <v>6634621</v>
      </c>
      <c r="AK97" s="194">
        <v>165988</v>
      </c>
      <c r="AL97" s="194">
        <v>0</v>
      </c>
      <c r="AM97" s="194">
        <v>1211693</v>
      </c>
      <c r="AN97" s="194">
        <v>0</v>
      </c>
      <c r="AO97" s="194">
        <v>869748</v>
      </c>
      <c r="AP97" s="194">
        <v>0</v>
      </c>
      <c r="AQ97" s="194">
        <v>9405962</v>
      </c>
      <c r="AR97" s="194">
        <v>0</v>
      </c>
      <c r="AS97" s="194">
        <v>900231</v>
      </c>
      <c r="AT97" s="194">
        <v>0</v>
      </c>
      <c r="AU97" s="194">
        <v>0</v>
      </c>
      <c r="AV97" s="194">
        <v>0</v>
      </c>
      <c r="AW97" s="194">
        <v>0</v>
      </c>
      <c r="AX97" s="194">
        <v>1085889</v>
      </c>
      <c r="AY97" s="194">
        <v>263147</v>
      </c>
      <c r="AZ97" s="194">
        <v>9869284</v>
      </c>
      <c r="BA97" s="194">
        <v>1990552</v>
      </c>
      <c r="BB97" s="194">
        <v>475137</v>
      </c>
      <c r="BC97" s="194">
        <v>1718905</v>
      </c>
      <c r="BD97" s="194">
        <v>719627</v>
      </c>
      <c r="BE97" s="194">
        <v>0</v>
      </c>
      <c r="BF97" s="194">
        <v>6357569</v>
      </c>
      <c r="BG97" s="194">
        <v>0</v>
      </c>
      <c r="BH97" s="194">
        <v>1126924</v>
      </c>
      <c r="BI97" s="194">
        <v>0</v>
      </c>
      <c r="BJ97" s="194">
        <v>0</v>
      </c>
      <c r="BK97" s="194">
        <v>7609387</v>
      </c>
      <c r="BL97" s="195">
        <v>415697135</v>
      </c>
      <c r="BM97" s="194">
        <v>0</v>
      </c>
      <c r="BN97" s="194">
        <v>0</v>
      </c>
      <c r="BO97" s="194">
        <v>4398753</v>
      </c>
      <c r="BP97" s="194">
        <v>8229598</v>
      </c>
      <c r="BQ97" s="194">
        <v>2133513</v>
      </c>
      <c r="BR97" s="194">
        <v>20741776</v>
      </c>
      <c r="BS97" s="194">
        <v>2677937</v>
      </c>
      <c r="BT97" s="194">
        <v>30183952</v>
      </c>
      <c r="BU97" s="194">
        <v>0</v>
      </c>
      <c r="BV97" s="194">
        <v>333491</v>
      </c>
      <c r="BW97" s="194">
        <v>1855408</v>
      </c>
      <c r="BX97" s="194">
        <v>0</v>
      </c>
      <c r="BY97" s="194">
        <v>2784271</v>
      </c>
      <c r="BZ97" s="194">
        <v>1185340</v>
      </c>
      <c r="CA97" s="194">
        <v>0</v>
      </c>
      <c r="CB97" s="194">
        <v>1135459</v>
      </c>
      <c r="CC97" s="194">
        <v>17079678</v>
      </c>
      <c r="CD97" s="194">
        <v>6401889</v>
      </c>
      <c r="CE97" s="194">
        <v>54734723</v>
      </c>
      <c r="CF97" s="194">
        <v>335565</v>
      </c>
      <c r="CG97" s="194">
        <v>0</v>
      </c>
      <c r="CH97" s="194">
        <v>2695520</v>
      </c>
      <c r="CI97" s="194">
        <v>0</v>
      </c>
      <c r="CJ97" s="194">
        <v>0</v>
      </c>
      <c r="CK97" s="194">
        <v>0</v>
      </c>
      <c r="CL97" s="194">
        <v>0</v>
      </c>
      <c r="CM97" s="195">
        <v>572604007</v>
      </c>
      <c r="CN97" s="194">
        <v>41815000</v>
      </c>
      <c r="CO97" s="194">
        <v>1543500</v>
      </c>
      <c r="CP97" s="194">
        <v>0</v>
      </c>
      <c r="CQ97" s="194">
        <v>46424236</v>
      </c>
      <c r="CR97" s="194">
        <v>0</v>
      </c>
      <c r="CS97" s="195">
        <v>662386743</v>
      </c>
      <c r="CT97" s="194">
        <v>23297162</v>
      </c>
      <c r="CU97" s="194">
        <v>29128036</v>
      </c>
      <c r="CV97" s="194">
        <v>88873142</v>
      </c>
      <c r="CW97" s="194">
        <v>4479957</v>
      </c>
      <c r="CX97" s="194">
        <v>363768</v>
      </c>
      <c r="CY97" s="194">
        <v>169285</v>
      </c>
      <c r="CZ97" s="194">
        <v>0</v>
      </c>
      <c r="DA97" s="194">
        <v>0</v>
      </c>
      <c r="DB97" s="194">
        <v>0</v>
      </c>
      <c r="DC97" s="194">
        <v>0</v>
      </c>
      <c r="DD97" s="194">
        <v>0</v>
      </c>
      <c r="DE97" s="194">
        <v>10383801</v>
      </c>
      <c r="DF97" s="194">
        <v>13204254</v>
      </c>
      <c r="DG97" s="194">
        <v>1885970</v>
      </c>
      <c r="DH97" s="194">
        <v>13360604</v>
      </c>
      <c r="DI97" s="194">
        <v>0</v>
      </c>
      <c r="DJ97" s="194">
        <v>0</v>
      </c>
      <c r="DK97" s="194">
        <v>38182590</v>
      </c>
      <c r="DL97" s="194">
        <v>0</v>
      </c>
      <c r="DM97" s="194">
        <v>0</v>
      </c>
      <c r="DN97" s="194">
        <v>5940256</v>
      </c>
      <c r="DO97" s="194">
        <v>8080122</v>
      </c>
      <c r="DP97" s="194">
        <v>11386127</v>
      </c>
      <c r="DQ97" s="194">
        <v>14181749</v>
      </c>
      <c r="DR97" s="194">
        <v>0</v>
      </c>
      <c r="DS97" s="194">
        <v>0</v>
      </c>
      <c r="DT97" s="194">
        <v>0</v>
      </c>
      <c r="DU97" s="194">
        <v>23501085</v>
      </c>
      <c r="DV97" s="194">
        <v>0</v>
      </c>
      <c r="DW97" s="194">
        <v>1265011</v>
      </c>
      <c r="DX97" s="194">
        <v>0</v>
      </c>
      <c r="DY97" s="194">
        <v>0</v>
      </c>
      <c r="DZ97" s="194">
        <v>0</v>
      </c>
      <c r="EA97" s="194">
        <v>1376708</v>
      </c>
      <c r="EB97" s="194">
        <v>0</v>
      </c>
      <c r="EC97" s="194">
        <v>0</v>
      </c>
      <c r="ED97" s="194">
        <v>20875165</v>
      </c>
      <c r="EE97" s="194">
        <v>58366242</v>
      </c>
      <c r="EF97" s="194">
        <v>64999359</v>
      </c>
      <c r="EG97" s="194">
        <v>28643845</v>
      </c>
      <c r="EH97" s="194">
        <v>0</v>
      </c>
      <c r="EI97" s="194">
        <v>0</v>
      </c>
      <c r="EJ97" s="194">
        <v>6252481</v>
      </c>
      <c r="EK97" s="194">
        <v>23073699</v>
      </c>
      <c r="EL97" s="194">
        <v>0</v>
      </c>
      <c r="EM97" s="194">
        <v>400</v>
      </c>
      <c r="EN97" s="194">
        <v>0</v>
      </c>
      <c r="EO97" s="194">
        <v>0</v>
      </c>
      <c r="EP97" s="194">
        <v>0</v>
      </c>
      <c r="EQ97" s="194">
        <v>1524931</v>
      </c>
      <c r="ER97" s="194">
        <v>5713112</v>
      </c>
      <c r="ES97" s="194">
        <v>0</v>
      </c>
      <c r="ET97" s="194">
        <v>591061</v>
      </c>
      <c r="EU97" s="194">
        <v>0</v>
      </c>
      <c r="EV97" s="194">
        <v>0</v>
      </c>
      <c r="EW97" s="194">
        <v>0</v>
      </c>
      <c r="EX97" s="194">
        <v>231885</v>
      </c>
      <c r="EY97" s="194">
        <v>5711130</v>
      </c>
      <c r="EZ97" s="194">
        <v>0</v>
      </c>
      <c r="FA97" s="194">
        <v>0</v>
      </c>
      <c r="FB97" s="194">
        <v>1385815</v>
      </c>
      <c r="FC97" s="194">
        <v>0</v>
      </c>
      <c r="FD97" s="194">
        <v>0</v>
      </c>
      <c r="FE97" s="194">
        <v>0</v>
      </c>
      <c r="FF97" s="194">
        <v>0</v>
      </c>
      <c r="FG97" s="194">
        <v>7677302</v>
      </c>
      <c r="FH97" s="194">
        <v>0</v>
      </c>
      <c r="FI97" s="194">
        <v>0</v>
      </c>
      <c r="FJ97" s="194">
        <v>0</v>
      </c>
      <c r="FK97" s="194">
        <v>0</v>
      </c>
      <c r="FL97" s="194">
        <v>0</v>
      </c>
      <c r="FM97" s="194">
        <v>11531543</v>
      </c>
      <c r="FN97" s="194">
        <v>0</v>
      </c>
      <c r="FO97" s="194">
        <v>0</v>
      </c>
      <c r="FP97" s="194">
        <v>0</v>
      </c>
      <c r="FQ97" s="194">
        <v>7639483</v>
      </c>
      <c r="FR97" s="194">
        <v>28347109</v>
      </c>
      <c r="FS97" s="194">
        <v>0</v>
      </c>
      <c r="FT97" s="194">
        <v>0</v>
      </c>
      <c r="FU97" s="194">
        <v>623126</v>
      </c>
      <c r="FV97" s="194">
        <v>189587</v>
      </c>
      <c r="FW97" s="194">
        <v>0</v>
      </c>
      <c r="FX97" s="194">
        <v>20181736</v>
      </c>
      <c r="FY97" s="194">
        <v>13661771</v>
      </c>
      <c r="FZ97" s="194">
        <v>8474005</v>
      </c>
      <c r="GA97" s="195">
        <v>604754408</v>
      </c>
      <c r="GB97" s="194">
        <v>46424236</v>
      </c>
      <c r="GC97" s="195">
        <v>651178644</v>
      </c>
    </row>
    <row r="98" spans="1:185">
      <c r="A98" s="206">
        <f t="shared" ref="A98:A161" si="264">IF(C5&lt;&gt;C98,1,0)</f>
        <v>0</v>
      </c>
      <c r="B98" s="196" t="s">
        <v>14</v>
      </c>
      <c r="C98" s="191" t="s">
        <v>444</v>
      </c>
      <c r="D98" s="191" t="s">
        <v>14</v>
      </c>
      <c r="E98" s="191" t="s">
        <v>158</v>
      </c>
      <c r="F98" s="191" t="s">
        <v>169</v>
      </c>
      <c r="G98" s="192">
        <v>97856</v>
      </c>
      <c r="H98" s="192">
        <v>0</v>
      </c>
      <c r="I98" s="193">
        <v>21.4</v>
      </c>
      <c r="J98" s="194">
        <v>5125089604</v>
      </c>
      <c r="K98" s="194">
        <v>152198950</v>
      </c>
      <c r="L98" s="194">
        <v>53056844</v>
      </c>
      <c r="M98" s="194">
        <v>0</v>
      </c>
      <c r="N98" s="194">
        <v>0</v>
      </c>
      <c r="O98" s="194">
        <v>0</v>
      </c>
      <c r="P98" s="194">
        <v>25974566</v>
      </c>
      <c r="Q98" s="194">
        <v>289296</v>
      </c>
      <c r="R98" s="194">
        <v>0</v>
      </c>
      <c r="S98" s="194">
        <v>0</v>
      </c>
      <c r="T98" s="194">
        <v>0</v>
      </c>
      <c r="U98" s="194">
        <v>28451534</v>
      </c>
      <c r="V98" s="194">
        <v>1891561</v>
      </c>
      <c r="W98" s="194">
        <v>7430</v>
      </c>
      <c r="X98" s="194">
        <v>1288645</v>
      </c>
      <c r="Y98" s="194">
        <v>0</v>
      </c>
      <c r="Z98" s="194">
        <v>238903</v>
      </c>
      <c r="AA98" s="194">
        <v>0</v>
      </c>
      <c r="AB98" s="194">
        <v>466673</v>
      </c>
      <c r="AC98" s="194">
        <v>0</v>
      </c>
      <c r="AD98" s="194">
        <v>986623</v>
      </c>
      <c r="AE98" s="194">
        <v>234477</v>
      </c>
      <c r="AF98" s="194">
        <v>0</v>
      </c>
      <c r="AG98" s="194">
        <v>109520</v>
      </c>
      <c r="AH98" s="194">
        <v>0</v>
      </c>
      <c r="AI98" s="194">
        <v>0</v>
      </c>
      <c r="AJ98" s="194">
        <v>1170167</v>
      </c>
      <c r="AK98" s="194">
        <v>2051420</v>
      </c>
      <c r="AL98" s="194">
        <v>0</v>
      </c>
      <c r="AM98" s="194">
        <v>10662786</v>
      </c>
      <c r="AN98" s="194">
        <v>0</v>
      </c>
      <c r="AO98" s="194">
        <v>0</v>
      </c>
      <c r="AP98" s="194">
        <v>0</v>
      </c>
      <c r="AQ98" s="194">
        <v>0</v>
      </c>
      <c r="AR98" s="194">
        <v>0</v>
      </c>
      <c r="AS98" s="194">
        <v>0</v>
      </c>
      <c r="AT98" s="194">
        <v>0</v>
      </c>
      <c r="AU98" s="194">
        <v>0</v>
      </c>
      <c r="AV98" s="194">
        <v>0</v>
      </c>
      <c r="AW98" s="194">
        <v>0</v>
      </c>
      <c r="AX98" s="194">
        <v>0</v>
      </c>
      <c r="AY98" s="194">
        <v>203202</v>
      </c>
      <c r="AZ98" s="194">
        <v>824687</v>
      </c>
      <c r="BA98" s="194">
        <v>994512</v>
      </c>
      <c r="BB98" s="194">
        <v>285008</v>
      </c>
      <c r="BC98" s="194">
        <v>111595</v>
      </c>
      <c r="BD98" s="194">
        <v>6218273</v>
      </c>
      <c r="BE98" s="194">
        <v>0</v>
      </c>
      <c r="BF98" s="194">
        <v>303930</v>
      </c>
      <c r="BG98" s="194">
        <v>0</v>
      </c>
      <c r="BH98" s="194">
        <v>0</v>
      </c>
      <c r="BI98" s="194">
        <v>703688</v>
      </c>
      <c r="BJ98" s="194">
        <v>0</v>
      </c>
      <c r="BK98" s="194">
        <v>3645681</v>
      </c>
      <c r="BL98" s="195">
        <v>140171021</v>
      </c>
      <c r="BM98" s="194">
        <v>12865125</v>
      </c>
      <c r="BN98" s="194">
        <v>1288459</v>
      </c>
      <c r="BO98" s="194">
        <v>1627164</v>
      </c>
      <c r="BP98" s="194">
        <v>0</v>
      </c>
      <c r="BQ98" s="194">
        <v>1382423</v>
      </c>
      <c r="BR98" s="194">
        <v>0</v>
      </c>
      <c r="BS98" s="194">
        <v>1458774</v>
      </c>
      <c r="BT98" s="194">
        <v>0</v>
      </c>
      <c r="BU98" s="194">
        <v>0</v>
      </c>
      <c r="BV98" s="194">
        <v>105595</v>
      </c>
      <c r="BW98" s="194">
        <v>2849301</v>
      </c>
      <c r="BX98" s="194">
        <v>0</v>
      </c>
      <c r="BY98" s="194">
        <v>0</v>
      </c>
      <c r="BZ98" s="194">
        <v>112022</v>
      </c>
      <c r="CA98" s="194">
        <v>0</v>
      </c>
      <c r="CB98" s="194">
        <v>1254597</v>
      </c>
      <c r="CC98" s="194">
        <v>0</v>
      </c>
      <c r="CD98" s="194">
        <v>7009101</v>
      </c>
      <c r="CE98" s="194">
        <v>0</v>
      </c>
      <c r="CF98" s="194">
        <v>2939671</v>
      </c>
      <c r="CG98" s="194">
        <v>0</v>
      </c>
      <c r="CH98" s="194">
        <v>0</v>
      </c>
      <c r="CI98" s="194">
        <v>0</v>
      </c>
      <c r="CJ98" s="194">
        <v>0</v>
      </c>
      <c r="CK98" s="194">
        <v>0</v>
      </c>
      <c r="CL98" s="194">
        <v>542227</v>
      </c>
      <c r="CM98" s="195">
        <v>173605480</v>
      </c>
      <c r="CN98" s="194">
        <v>0</v>
      </c>
      <c r="CO98" s="194">
        <v>670000</v>
      </c>
      <c r="CP98" s="194">
        <v>0</v>
      </c>
      <c r="CQ98" s="194">
        <v>440000</v>
      </c>
      <c r="CR98" s="194">
        <v>0</v>
      </c>
      <c r="CS98" s="195">
        <v>174715480</v>
      </c>
      <c r="CT98" s="194">
        <v>12787185</v>
      </c>
      <c r="CU98" s="194">
        <v>8448648</v>
      </c>
      <c r="CV98" s="194">
        <v>0</v>
      </c>
      <c r="CW98" s="194">
        <v>0</v>
      </c>
      <c r="CX98" s="194">
        <v>524822</v>
      </c>
      <c r="CY98" s="194">
        <v>353316</v>
      </c>
      <c r="CZ98" s="194">
        <v>0</v>
      </c>
      <c r="DA98" s="194">
        <v>0</v>
      </c>
      <c r="DB98" s="194">
        <v>0</v>
      </c>
      <c r="DC98" s="194">
        <v>0</v>
      </c>
      <c r="DD98" s="194">
        <v>0</v>
      </c>
      <c r="DE98" s="194">
        <v>0</v>
      </c>
      <c r="DF98" s="194">
        <v>0</v>
      </c>
      <c r="DG98" s="194">
        <v>2765622</v>
      </c>
      <c r="DH98" s="194">
        <v>34227568</v>
      </c>
      <c r="DI98" s="194">
        <v>19805373</v>
      </c>
      <c r="DJ98" s="194">
        <v>0</v>
      </c>
      <c r="DK98" s="194">
        <v>0</v>
      </c>
      <c r="DL98" s="194">
        <v>0</v>
      </c>
      <c r="DM98" s="194">
        <v>0</v>
      </c>
      <c r="DN98" s="194">
        <v>934375</v>
      </c>
      <c r="DO98" s="194">
        <v>208730</v>
      </c>
      <c r="DP98" s="194">
        <v>0</v>
      </c>
      <c r="DQ98" s="194">
        <v>0</v>
      </c>
      <c r="DR98" s="194">
        <v>0</v>
      </c>
      <c r="DS98" s="194">
        <v>0</v>
      </c>
      <c r="DT98" s="194">
        <v>0</v>
      </c>
      <c r="DU98" s="194">
        <v>12890782</v>
      </c>
      <c r="DV98" s="194">
        <v>0</v>
      </c>
      <c r="DW98" s="194">
        <v>0</v>
      </c>
      <c r="DX98" s="194">
        <v>0</v>
      </c>
      <c r="DY98" s="194">
        <v>0</v>
      </c>
      <c r="DZ98" s="194">
        <v>0</v>
      </c>
      <c r="EA98" s="194">
        <v>0</v>
      </c>
      <c r="EB98" s="194">
        <v>5714304</v>
      </c>
      <c r="EC98" s="194">
        <v>0</v>
      </c>
      <c r="ED98" s="194">
        <v>0</v>
      </c>
      <c r="EE98" s="194">
        <v>0</v>
      </c>
      <c r="EF98" s="194">
        <v>0</v>
      </c>
      <c r="EG98" s="194">
        <v>0</v>
      </c>
      <c r="EH98" s="194">
        <v>0</v>
      </c>
      <c r="EI98" s="194">
        <v>2403238</v>
      </c>
      <c r="EJ98" s="194">
        <v>0</v>
      </c>
      <c r="EK98" s="194">
        <v>0</v>
      </c>
      <c r="EL98" s="194">
        <v>0</v>
      </c>
      <c r="EM98" s="194">
        <v>0</v>
      </c>
      <c r="EN98" s="194">
        <v>0</v>
      </c>
      <c r="EO98" s="194">
        <v>0</v>
      </c>
      <c r="EP98" s="194">
        <v>0</v>
      </c>
      <c r="EQ98" s="194">
        <v>0</v>
      </c>
      <c r="ER98" s="194">
        <v>3906234</v>
      </c>
      <c r="ES98" s="194">
        <v>0</v>
      </c>
      <c r="ET98" s="194">
        <v>0</v>
      </c>
      <c r="EU98" s="194">
        <v>0</v>
      </c>
      <c r="EV98" s="194">
        <v>1399686</v>
      </c>
      <c r="EW98" s="194">
        <v>0</v>
      </c>
      <c r="EX98" s="194">
        <v>86458</v>
      </c>
      <c r="EY98" s="194">
        <v>0</v>
      </c>
      <c r="EZ98" s="194">
        <v>0</v>
      </c>
      <c r="FA98" s="194">
        <v>0</v>
      </c>
      <c r="FB98" s="194">
        <v>2875191</v>
      </c>
      <c r="FC98" s="194">
        <v>0</v>
      </c>
      <c r="FD98" s="194">
        <v>0</v>
      </c>
      <c r="FE98" s="194">
        <v>0</v>
      </c>
      <c r="FF98" s="194">
        <v>0</v>
      </c>
      <c r="FG98" s="194">
        <v>0</v>
      </c>
      <c r="FH98" s="194">
        <v>0</v>
      </c>
      <c r="FI98" s="194">
        <v>13924849</v>
      </c>
      <c r="FJ98" s="194">
        <v>0</v>
      </c>
      <c r="FK98" s="194">
        <v>0</v>
      </c>
      <c r="FL98" s="194">
        <v>0</v>
      </c>
      <c r="FM98" s="194">
        <v>2401919</v>
      </c>
      <c r="FN98" s="194">
        <v>0</v>
      </c>
      <c r="FO98" s="194">
        <v>0</v>
      </c>
      <c r="FP98" s="194">
        <v>0</v>
      </c>
      <c r="FQ98" s="194">
        <v>0</v>
      </c>
      <c r="FR98" s="194">
        <v>7761795</v>
      </c>
      <c r="FS98" s="194">
        <v>0</v>
      </c>
      <c r="FT98" s="194">
        <v>0</v>
      </c>
      <c r="FU98" s="194">
        <v>1838815</v>
      </c>
      <c r="FV98" s="194">
        <v>285419</v>
      </c>
      <c r="FW98" s="194">
        <v>0</v>
      </c>
      <c r="FX98" s="194">
        <v>36368578</v>
      </c>
      <c r="FY98" s="194">
        <v>11955483</v>
      </c>
      <c r="FZ98" s="194">
        <v>4770212</v>
      </c>
      <c r="GA98" s="195">
        <v>188638602</v>
      </c>
      <c r="GB98" s="194">
        <v>440000</v>
      </c>
      <c r="GC98" s="195">
        <v>189078602</v>
      </c>
    </row>
    <row r="99" spans="1:185">
      <c r="A99" s="206">
        <f t="shared" si="264"/>
        <v>0</v>
      </c>
      <c r="B99" s="197" t="s">
        <v>15</v>
      </c>
      <c r="C99" s="191" t="s">
        <v>170</v>
      </c>
      <c r="D99" s="191" t="s">
        <v>15</v>
      </c>
      <c r="E99" s="191" t="s">
        <v>158</v>
      </c>
      <c r="F99" s="191" t="s">
        <v>169</v>
      </c>
      <c r="G99" s="192">
        <v>2794</v>
      </c>
      <c r="H99" s="192">
        <v>0</v>
      </c>
      <c r="I99" s="193">
        <v>64</v>
      </c>
      <c r="J99" s="194">
        <v>299701688</v>
      </c>
      <c r="K99" s="194">
        <v>591036</v>
      </c>
      <c r="L99" s="194">
        <v>1160528</v>
      </c>
      <c r="M99" s="194">
        <v>0</v>
      </c>
      <c r="N99" s="194">
        <v>0</v>
      </c>
      <c r="O99" s="194">
        <v>0</v>
      </c>
      <c r="P99" s="194">
        <v>0</v>
      </c>
      <c r="Q99" s="194">
        <v>4605</v>
      </c>
      <c r="R99" s="194">
        <v>0</v>
      </c>
      <c r="S99" s="194">
        <v>0</v>
      </c>
      <c r="T99" s="194">
        <v>0</v>
      </c>
      <c r="U99" s="194">
        <v>888183</v>
      </c>
      <c r="V99" s="194">
        <v>0</v>
      </c>
      <c r="W99" s="194">
        <v>0</v>
      </c>
      <c r="X99" s="194">
        <v>14058</v>
      </c>
      <c r="Y99" s="194">
        <v>0</v>
      </c>
      <c r="Z99" s="194">
        <v>0</v>
      </c>
      <c r="AA99" s="194">
        <v>0</v>
      </c>
      <c r="AB99" s="194">
        <v>5462</v>
      </c>
      <c r="AC99" s="194">
        <v>0</v>
      </c>
      <c r="AD99" s="194">
        <v>0</v>
      </c>
      <c r="AE99" s="194">
        <v>15970</v>
      </c>
      <c r="AF99" s="194">
        <v>0</v>
      </c>
      <c r="AG99" s="194">
        <v>0</v>
      </c>
      <c r="AH99" s="194">
        <v>0</v>
      </c>
      <c r="AI99" s="194">
        <v>0</v>
      </c>
      <c r="AJ99" s="194">
        <v>4266</v>
      </c>
      <c r="AK99" s="194">
        <v>9722</v>
      </c>
      <c r="AL99" s="194">
        <v>0</v>
      </c>
      <c r="AM99" s="194">
        <v>2122</v>
      </c>
      <c r="AN99" s="194">
        <v>0</v>
      </c>
      <c r="AO99" s="194">
        <v>0</v>
      </c>
      <c r="AP99" s="194">
        <v>0</v>
      </c>
      <c r="AQ99" s="194">
        <v>0</v>
      </c>
      <c r="AR99" s="194">
        <v>0</v>
      </c>
      <c r="AS99" s="194">
        <v>0</v>
      </c>
      <c r="AT99" s="194">
        <v>0</v>
      </c>
      <c r="AU99" s="194">
        <v>0</v>
      </c>
      <c r="AV99" s="194">
        <v>0</v>
      </c>
      <c r="AW99" s="194">
        <v>0</v>
      </c>
      <c r="AX99" s="194">
        <v>0</v>
      </c>
      <c r="AY99" s="194">
        <v>0</v>
      </c>
      <c r="AZ99" s="194">
        <v>0</v>
      </c>
      <c r="BA99" s="194">
        <v>5216</v>
      </c>
      <c r="BB99" s="194">
        <v>5742</v>
      </c>
      <c r="BC99" s="194">
        <v>0</v>
      </c>
      <c r="BD99" s="194">
        <v>16734</v>
      </c>
      <c r="BE99" s="194">
        <v>0</v>
      </c>
      <c r="BF99" s="194">
        <v>0</v>
      </c>
      <c r="BG99" s="194">
        <v>0</v>
      </c>
      <c r="BH99" s="194">
        <v>0</v>
      </c>
      <c r="BI99" s="194">
        <v>536</v>
      </c>
      <c r="BJ99" s="194">
        <v>0</v>
      </c>
      <c r="BK99" s="194">
        <v>21785</v>
      </c>
      <c r="BL99" s="195">
        <v>2154929</v>
      </c>
      <c r="BM99" s="194">
        <v>12273</v>
      </c>
      <c r="BN99" s="194">
        <v>85160</v>
      </c>
      <c r="BO99" s="194">
        <v>0</v>
      </c>
      <c r="BP99" s="194">
        <v>0</v>
      </c>
      <c r="BQ99" s="194">
        <v>0</v>
      </c>
      <c r="BR99" s="194">
        <v>0</v>
      </c>
      <c r="BS99" s="194">
        <v>140031</v>
      </c>
      <c r="BT99" s="194">
        <v>0</v>
      </c>
      <c r="BU99" s="194">
        <v>0</v>
      </c>
      <c r="BV99" s="194">
        <v>3450</v>
      </c>
      <c r="BW99" s="194">
        <v>0</v>
      </c>
      <c r="BX99" s="194">
        <v>0</v>
      </c>
      <c r="BY99" s="194">
        <v>0</v>
      </c>
      <c r="BZ99" s="194">
        <v>106630</v>
      </c>
      <c r="CA99" s="194">
        <v>0</v>
      </c>
      <c r="CB99" s="194">
        <v>0</v>
      </c>
      <c r="CC99" s="194">
        <v>0</v>
      </c>
      <c r="CD99" s="194">
        <v>0</v>
      </c>
      <c r="CE99" s="194">
        <v>0</v>
      </c>
      <c r="CF99" s="194">
        <v>0</v>
      </c>
      <c r="CG99" s="194">
        <v>0</v>
      </c>
      <c r="CH99" s="194">
        <v>0</v>
      </c>
      <c r="CI99" s="194">
        <v>0</v>
      </c>
      <c r="CJ99" s="194">
        <v>0</v>
      </c>
      <c r="CK99" s="194">
        <v>0</v>
      </c>
      <c r="CL99" s="194">
        <v>0</v>
      </c>
      <c r="CM99" s="195">
        <v>2502472</v>
      </c>
      <c r="CN99" s="194">
        <v>0</v>
      </c>
      <c r="CO99" s="194">
        <v>88227</v>
      </c>
      <c r="CP99" s="194">
        <v>0</v>
      </c>
      <c r="CQ99" s="194">
        <v>0</v>
      </c>
      <c r="CR99" s="194">
        <v>0</v>
      </c>
      <c r="CS99" s="195">
        <v>2590700</v>
      </c>
      <c r="CT99" s="194">
        <v>81577</v>
      </c>
      <c r="CU99" s="194">
        <v>228782</v>
      </c>
      <c r="CV99" s="194">
        <v>0</v>
      </c>
      <c r="CW99" s="194">
        <v>0</v>
      </c>
      <c r="CX99" s="194">
        <v>48208</v>
      </c>
      <c r="CY99" s="194">
        <v>0</v>
      </c>
      <c r="CZ99" s="194">
        <v>0</v>
      </c>
      <c r="DA99" s="194">
        <v>0</v>
      </c>
      <c r="DB99" s="194">
        <v>0</v>
      </c>
      <c r="DC99" s="194">
        <v>0</v>
      </c>
      <c r="DD99" s="194">
        <v>0</v>
      </c>
      <c r="DE99" s="194">
        <v>0</v>
      </c>
      <c r="DF99" s="194">
        <v>0</v>
      </c>
      <c r="DG99" s="194">
        <v>0</v>
      </c>
      <c r="DH99" s="194">
        <v>62026</v>
      </c>
      <c r="DI99" s="194">
        <v>330885</v>
      </c>
      <c r="DJ99" s="194">
        <v>55000</v>
      </c>
      <c r="DK99" s="194">
        <v>0</v>
      </c>
      <c r="DL99" s="194">
        <v>0</v>
      </c>
      <c r="DM99" s="194">
        <v>0</v>
      </c>
      <c r="DN99" s="194">
        <v>62878</v>
      </c>
      <c r="DO99" s="194">
        <v>1300</v>
      </c>
      <c r="DP99" s="194">
        <v>0</v>
      </c>
      <c r="DQ99" s="194">
        <v>0</v>
      </c>
      <c r="DR99" s="194">
        <v>0</v>
      </c>
      <c r="DS99" s="194">
        <v>0</v>
      </c>
      <c r="DT99" s="194">
        <v>0</v>
      </c>
      <c r="DU99" s="194">
        <v>853600</v>
      </c>
      <c r="DV99" s="194">
        <v>0</v>
      </c>
      <c r="DW99" s="194">
        <v>0</v>
      </c>
      <c r="DX99" s="194">
        <v>0</v>
      </c>
      <c r="DY99" s="194">
        <v>0</v>
      </c>
      <c r="DZ99" s="194">
        <v>0</v>
      </c>
      <c r="EA99" s="194">
        <v>125874</v>
      </c>
      <c r="EB99" s="194">
        <v>9729</v>
      </c>
      <c r="EC99" s="194">
        <v>0</v>
      </c>
      <c r="ED99" s="194">
        <v>0</v>
      </c>
      <c r="EE99" s="194">
        <v>0</v>
      </c>
      <c r="EF99" s="194">
        <v>0</v>
      </c>
      <c r="EG99" s="194">
        <v>0</v>
      </c>
      <c r="EH99" s="194">
        <v>0</v>
      </c>
      <c r="EI99" s="194">
        <v>0</v>
      </c>
      <c r="EJ99" s="194">
        <v>0</v>
      </c>
      <c r="EK99" s="194">
        <v>0</v>
      </c>
      <c r="EL99" s="194">
        <v>0</v>
      </c>
      <c r="EM99" s="194">
        <v>0</v>
      </c>
      <c r="EN99" s="194">
        <v>0</v>
      </c>
      <c r="EO99" s="194">
        <v>0</v>
      </c>
      <c r="EP99" s="194">
        <v>0</v>
      </c>
      <c r="EQ99" s="194">
        <v>0</v>
      </c>
      <c r="ER99" s="194">
        <v>32590</v>
      </c>
      <c r="ES99" s="194">
        <v>0</v>
      </c>
      <c r="ET99" s="194">
        <v>13495</v>
      </c>
      <c r="EU99" s="194">
        <v>27385</v>
      </c>
      <c r="EV99" s="194">
        <v>650</v>
      </c>
      <c r="EW99" s="194">
        <v>1741</v>
      </c>
      <c r="EX99" s="194">
        <v>0</v>
      </c>
      <c r="EY99" s="194">
        <v>0</v>
      </c>
      <c r="EZ99" s="194">
        <v>0</v>
      </c>
      <c r="FA99" s="194">
        <v>0</v>
      </c>
      <c r="FB99" s="194">
        <v>0</v>
      </c>
      <c r="FC99" s="194">
        <v>0</v>
      </c>
      <c r="FD99" s="194">
        <v>0</v>
      </c>
      <c r="FE99" s="194">
        <v>0</v>
      </c>
      <c r="FF99" s="194">
        <v>0</v>
      </c>
      <c r="FG99" s="194">
        <v>12848</v>
      </c>
      <c r="FH99" s="194">
        <v>0</v>
      </c>
      <c r="FI99" s="194">
        <v>95980</v>
      </c>
      <c r="FJ99" s="194">
        <v>0</v>
      </c>
      <c r="FK99" s="194">
        <v>0</v>
      </c>
      <c r="FL99" s="194">
        <v>0</v>
      </c>
      <c r="FM99" s="194">
        <v>39758</v>
      </c>
      <c r="FN99" s="194">
        <v>0</v>
      </c>
      <c r="FO99" s="194">
        <v>0</v>
      </c>
      <c r="FP99" s="194">
        <v>0</v>
      </c>
      <c r="FQ99" s="194">
        <v>49099</v>
      </c>
      <c r="FR99" s="194">
        <v>72045</v>
      </c>
      <c r="FS99" s="194">
        <v>0</v>
      </c>
      <c r="FT99" s="194">
        <v>0</v>
      </c>
      <c r="FU99" s="194">
        <v>29857</v>
      </c>
      <c r="FV99" s="194">
        <v>361</v>
      </c>
      <c r="FW99" s="194">
        <v>0</v>
      </c>
      <c r="FX99" s="194">
        <v>0</v>
      </c>
      <c r="FY99" s="194">
        <v>88277</v>
      </c>
      <c r="FZ99" s="194">
        <v>9875</v>
      </c>
      <c r="GA99" s="195">
        <v>2333820</v>
      </c>
      <c r="GB99" s="194">
        <v>0</v>
      </c>
      <c r="GC99" s="195">
        <v>2333820</v>
      </c>
    </row>
    <row r="100" spans="1:185">
      <c r="A100" s="206">
        <f t="shared" si="264"/>
        <v>0</v>
      </c>
      <c r="B100" s="197" t="s">
        <v>16</v>
      </c>
      <c r="C100" s="191" t="s">
        <v>171</v>
      </c>
      <c r="D100" s="191" t="s">
        <v>16</v>
      </c>
      <c r="E100" s="191" t="s">
        <v>158</v>
      </c>
      <c r="F100" s="191" t="s">
        <v>169</v>
      </c>
      <c r="G100" s="192">
        <v>33656</v>
      </c>
      <c r="H100" s="192">
        <v>0</v>
      </c>
      <c r="I100" s="193">
        <v>49</v>
      </c>
      <c r="J100" s="194">
        <v>3396032947</v>
      </c>
      <c r="K100" s="194">
        <v>20250000</v>
      </c>
      <c r="L100" s="194">
        <v>10811795</v>
      </c>
      <c r="M100" s="194">
        <v>0</v>
      </c>
      <c r="N100" s="194">
        <v>0</v>
      </c>
      <c r="O100" s="194">
        <v>0</v>
      </c>
      <c r="P100" s="194">
        <v>1966401</v>
      </c>
      <c r="Q100" s="194">
        <v>0</v>
      </c>
      <c r="R100" s="194">
        <v>0</v>
      </c>
      <c r="S100" s="194">
        <v>0</v>
      </c>
      <c r="T100" s="194">
        <v>0</v>
      </c>
      <c r="U100" s="194">
        <v>9444723</v>
      </c>
      <c r="V100" s="194">
        <v>0</v>
      </c>
      <c r="W100" s="194">
        <v>0</v>
      </c>
      <c r="X100" s="194">
        <v>707304</v>
      </c>
      <c r="Y100" s="194">
        <v>0</v>
      </c>
      <c r="Z100" s="194">
        <v>0</v>
      </c>
      <c r="AA100" s="194">
        <v>0</v>
      </c>
      <c r="AB100" s="194">
        <v>122184</v>
      </c>
      <c r="AC100" s="194">
        <v>0</v>
      </c>
      <c r="AD100" s="194">
        <v>275277</v>
      </c>
      <c r="AE100" s="194">
        <v>8627</v>
      </c>
      <c r="AF100" s="194">
        <v>0</v>
      </c>
      <c r="AG100" s="194">
        <v>0</v>
      </c>
      <c r="AH100" s="194">
        <v>0</v>
      </c>
      <c r="AI100" s="194">
        <v>0</v>
      </c>
      <c r="AJ100" s="194">
        <v>631442</v>
      </c>
      <c r="AK100" s="194">
        <v>195715</v>
      </c>
      <c r="AL100" s="194">
        <v>6746065</v>
      </c>
      <c r="AM100" s="194">
        <v>2704207</v>
      </c>
      <c r="AN100" s="194">
        <v>0</v>
      </c>
      <c r="AO100" s="194">
        <v>0</v>
      </c>
      <c r="AP100" s="194">
        <v>0</v>
      </c>
      <c r="AQ100" s="194">
        <v>0</v>
      </c>
      <c r="AR100" s="194">
        <v>0</v>
      </c>
      <c r="AS100" s="194">
        <v>0</v>
      </c>
      <c r="AT100" s="194">
        <v>0</v>
      </c>
      <c r="AU100" s="194">
        <v>0</v>
      </c>
      <c r="AV100" s="194">
        <v>0</v>
      </c>
      <c r="AW100" s="194">
        <v>0</v>
      </c>
      <c r="AX100" s="194">
        <v>0</v>
      </c>
      <c r="AY100" s="194">
        <v>40626</v>
      </c>
      <c r="AZ100" s="194">
        <v>0</v>
      </c>
      <c r="BA100" s="194">
        <v>52406</v>
      </c>
      <c r="BB100" s="194">
        <v>74571</v>
      </c>
      <c r="BC100" s="194">
        <v>190669</v>
      </c>
      <c r="BD100" s="194">
        <v>500567</v>
      </c>
      <c r="BE100" s="194">
        <v>0</v>
      </c>
      <c r="BF100" s="194">
        <v>105776</v>
      </c>
      <c r="BG100" s="194">
        <v>0</v>
      </c>
      <c r="BH100" s="194">
        <v>0</v>
      </c>
      <c r="BI100" s="194">
        <v>10942</v>
      </c>
      <c r="BJ100" s="194">
        <v>0</v>
      </c>
      <c r="BK100" s="194">
        <v>509294</v>
      </c>
      <c r="BL100" s="195">
        <v>35098591</v>
      </c>
      <c r="BM100" s="194">
        <v>129222</v>
      </c>
      <c r="BN100" s="194">
        <v>991195</v>
      </c>
      <c r="BO100" s="194">
        <v>5333</v>
      </c>
      <c r="BP100" s="194">
        <v>0</v>
      </c>
      <c r="BQ100" s="194">
        <v>7196</v>
      </c>
      <c r="BR100" s="194">
        <v>0</v>
      </c>
      <c r="BS100" s="194">
        <v>249059</v>
      </c>
      <c r="BT100" s="194">
        <v>0</v>
      </c>
      <c r="BU100" s="194">
        <v>0</v>
      </c>
      <c r="BV100" s="194">
        <v>12360</v>
      </c>
      <c r="BW100" s="194">
        <v>30271</v>
      </c>
      <c r="BX100" s="194">
        <v>0</v>
      </c>
      <c r="BY100" s="194">
        <v>0</v>
      </c>
      <c r="BZ100" s="194">
        <v>7471</v>
      </c>
      <c r="CA100" s="194">
        <v>0</v>
      </c>
      <c r="CB100" s="194">
        <v>68810</v>
      </c>
      <c r="CC100" s="194">
        <v>0</v>
      </c>
      <c r="CD100" s="194">
        <v>0</v>
      </c>
      <c r="CE100" s="194">
        <v>300572</v>
      </c>
      <c r="CF100" s="194">
        <v>0</v>
      </c>
      <c r="CG100" s="194">
        <v>0</v>
      </c>
      <c r="CH100" s="194">
        <v>0</v>
      </c>
      <c r="CI100" s="194">
        <v>0</v>
      </c>
      <c r="CJ100" s="194">
        <v>0</v>
      </c>
      <c r="CK100" s="194">
        <v>0</v>
      </c>
      <c r="CL100" s="194">
        <v>527997</v>
      </c>
      <c r="CM100" s="195">
        <v>37428077</v>
      </c>
      <c r="CN100" s="194">
        <v>0</v>
      </c>
      <c r="CO100" s="194">
        <v>43000</v>
      </c>
      <c r="CP100" s="194">
        <v>0</v>
      </c>
      <c r="CQ100" s="194">
        <v>261000</v>
      </c>
      <c r="CR100" s="194">
        <v>0</v>
      </c>
      <c r="CS100" s="195">
        <v>37732077</v>
      </c>
      <c r="CT100" s="194">
        <v>1569029</v>
      </c>
      <c r="CU100" s="194">
        <v>1905379</v>
      </c>
      <c r="CV100" s="194">
        <v>0</v>
      </c>
      <c r="CW100" s="194">
        <v>0</v>
      </c>
      <c r="CX100" s="194">
        <v>410860</v>
      </c>
      <c r="CY100" s="194">
        <v>0</v>
      </c>
      <c r="CZ100" s="194">
        <v>0</v>
      </c>
      <c r="DA100" s="194">
        <v>0</v>
      </c>
      <c r="DB100" s="194">
        <v>0</v>
      </c>
      <c r="DC100" s="194">
        <v>0</v>
      </c>
      <c r="DD100" s="194">
        <v>0</v>
      </c>
      <c r="DE100" s="194">
        <v>0</v>
      </c>
      <c r="DF100" s="194">
        <v>1192</v>
      </c>
      <c r="DG100" s="194">
        <v>810702</v>
      </c>
      <c r="DH100" s="194">
        <v>4672549</v>
      </c>
      <c r="DI100" s="194">
        <v>3828</v>
      </c>
      <c r="DJ100" s="194">
        <v>1190765</v>
      </c>
      <c r="DK100" s="194">
        <v>0</v>
      </c>
      <c r="DL100" s="194">
        <v>0</v>
      </c>
      <c r="DM100" s="194">
        <v>4711</v>
      </c>
      <c r="DN100" s="194">
        <v>461757</v>
      </c>
      <c r="DO100" s="194">
        <v>3965</v>
      </c>
      <c r="DP100" s="194">
        <v>0</v>
      </c>
      <c r="DQ100" s="194">
        <v>0</v>
      </c>
      <c r="DR100" s="194">
        <v>0</v>
      </c>
      <c r="DS100" s="194">
        <v>0</v>
      </c>
      <c r="DT100" s="194">
        <v>0</v>
      </c>
      <c r="DU100" s="194">
        <v>4019007</v>
      </c>
      <c r="DV100" s="194">
        <v>0</v>
      </c>
      <c r="DW100" s="194">
        <v>0</v>
      </c>
      <c r="DX100" s="194">
        <v>0</v>
      </c>
      <c r="DY100" s="194">
        <v>0</v>
      </c>
      <c r="DZ100" s="194">
        <v>0</v>
      </c>
      <c r="EA100" s="194">
        <v>955949</v>
      </c>
      <c r="EB100" s="194">
        <v>264103</v>
      </c>
      <c r="EC100" s="194">
        <v>0</v>
      </c>
      <c r="ED100" s="194">
        <v>0</v>
      </c>
      <c r="EE100" s="194">
        <v>0</v>
      </c>
      <c r="EF100" s="194">
        <v>0</v>
      </c>
      <c r="EG100" s="194">
        <v>0</v>
      </c>
      <c r="EH100" s="194">
        <v>300615</v>
      </c>
      <c r="EI100" s="194">
        <v>0</v>
      </c>
      <c r="EJ100" s="194">
        <v>0</v>
      </c>
      <c r="EK100" s="194">
        <v>0</v>
      </c>
      <c r="EL100" s="194">
        <v>0</v>
      </c>
      <c r="EM100" s="194">
        <v>0</v>
      </c>
      <c r="EN100" s="194">
        <v>0</v>
      </c>
      <c r="EO100" s="194">
        <v>0</v>
      </c>
      <c r="EP100" s="194">
        <v>0</v>
      </c>
      <c r="EQ100" s="194">
        <v>0</v>
      </c>
      <c r="ER100" s="194">
        <v>2047255</v>
      </c>
      <c r="ES100" s="194">
        <v>0</v>
      </c>
      <c r="ET100" s="194">
        <v>20781</v>
      </c>
      <c r="EU100" s="194">
        <v>0</v>
      </c>
      <c r="EV100" s="194">
        <v>13822</v>
      </c>
      <c r="EW100" s="194">
        <v>0</v>
      </c>
      <c r="EX100" s="194">
        <v>0</v>
      </c>
      <c r="EY100" s="194">
        <v>437116</v>
      </c>
      <c r="EZ100" s="194">
        <v>50953</v>
      </c>
      <c r="FA100" s="194">
        <v>0</v>
      </c>
      <c r="FB100" s="194">
        <v>4361</v>
      </c>
      <c r="FC100" s="194">
        <v>6477043</v>
      </c>
      <c r="FD100" s="194">
        <v>0</v>
      </c>
      <c r="FE100" s="194">
        <v>0</v>
      </c>
      <c r="FF100" s="194">
        <v>0</v>
      </c>
      <c r="FG100" s="194">
        <v>4250193</v>
      </c>
      <c r="FH100" s="194">
        <v>0</v>
      </c>
      <c r="FI100" s="194">
        <v>889819</v>
      </c>
      <c r="FJ100" s="194">
        <v>0</v>
      </c>
      <c r="FK100" s="194">
        <v>0</v>
      </c>
      <c r="FL100" s="194">
        <v>0</v>
      </c>
      <c r="FM100" s="194">
        <v>0</v>
      </c>
      <c r="FN100" s="194">
        <v>0</v>
      </c>
      <c r="FO100" s="194">
        <v>0</v>
      </c>
      <c r="FP100" s="194">
        <v>0</v>
      </c>
      <c r="FQ100" s="194">
        <v>0</v>
      </c>
      <c r="FR100" s="194">
        <v>0</v>
      </c>
      <c r="FS100" s="194">
        <v>0</v>
      </c>
      <c r="FT100" s="194">
        <v>0</v>
      </c>
      <c r="FU100" s="194">
        <v>0</v>
      </c>
      <c r="FV100" s="194">
        <v>0</v>
      </c>
      <c r="FW100" s="194">
        <v>0</v>
      </c>
      <c r="FX100" s="194">
        <v>5777893</v>
      </c>
      <c r="FY100" s="194">
        <v>1106000</v>
      </c>
      <c r="FZ100" s="194">
        <v>938680</v>
      </c>
      <c r="GA100" s="195">
        <v>38588327</v>
      </c>
      <c r="GB100" s="194">
        <v>261000</v>
      </c>
      <c r="GC100" s="195">
        <v>38849327</v>
      </c>
    </row>
    <row r="101" spans="1:185">
      <c r="A101" s="206">
        <f t="shared" si="264"/>
        <v>0</v>
      </c>
      <c r="B101" s="197" t="s">
        <v>17</v>
      </c>
      <c r="C101" s="191" t="s">
        <v>172</v>
      </c>
      <c r="D101" s="191" t="s">
        <v>17</v>
      </c>
      <c r="E101" s="191" t="s">
        <v>158</v>
      </c>
      <c r="F101" s="191" t="s">
        <v>169</v>
      </c>
      <c r="G101" s="192">
        <v>7418</v>
      </c>
      <c r="H101" s="192">
        <v>0</v>
      </c>
      <c r="I101" s="193">
        <v>50.1</v>
      </c>
      <c r="J101" s="194">
        <v>607063586</v>
      </c>
      <c r="K101" s="198">
        <v>3978</v>
      </c>
      <c r="L101" s="194">
        <v>1738076</v>
      </c>
      <c r="M101" s="194">
        <v>0</v>
      </c>
      <c r="N101" s="194">
        <v>0</v>
      </c>
      <c r="O101" s="194">
        <v>0</v>
      </c>
      <c r="P101" s="194">
        <v>6000</v>
      </c>
      <c r="Q101" s="194">
        <v>5440</v>
      </c>
      <c r="R101" s="194">
        <v>0</v>
      </c>
      <c r="S101" s="194">
        <v>0</v>
      </c>
      <c r="T101" s="194">
        <v>0</v>
      </c>
      <c r="U101" s="194">
        <v>1785256</v>
      </c>
      <c r="V101" s="194">
        <v>0</v>
      </c>
      <c r="W101" s="194">
        <v>0</v>
      </c>
      <c r="X101" s="194">
        <v>13549</v>
      </c>
      <c r="Y101" s="194">
        <v>0</v>
      </c>
      <c r="Z101" s="194">
        <v>0</v>
      </c>
      <c r="AA101" s="194">
        <v>0</v>
      </c>
      <c r="AB101" s="194">
        <v>7641</v>
      </c>
      <c r="AC101" s="194">
        <v>0</v>
      </c>
      <c r="AD101" s="194">
        <v>9582</v>
      </c>
      <c r="AE101" s="194">
        <v>22593</v>
      </c>
      <c r="AF101" s="194">
        <v>0</v>
      </c>
      <c r="AG101" s="194">
        <v>0</v>
      </c>
      <c r="AH101" s="194">
        <v>0</v>
      </c>
      <c r="AI101" s="194">
        <v>0</v>
      </c>
      <c r="AJ101" s="194">
        <v>24106</v>
      </c>
      <c r="AK101" s="194">
        <v>20806</v>
      </c>
      <c r="AL101" s="194">
        <v>0</v>
      </c>
      <c r="AM101" s="194">
        <v>231805</v>
      </c>
      <c r="AN101" s="194">
        <v>0</v>
      </c>
      <c r="AO101" s="194">
        <v>0</v>
      </c>
      <c r="AP101" s="194">
        <v>0</v>
      </c>
      <c r="AQ101" s="194">
        <v>0</v>
      </c>
      <c r="AR101" s="194">
        <v>0</v>
      </c>
      <c r="AS101" s="194">
        <v>0</v>
      </c>
      <c r="AT101" s="194">
        <v>0</v>
      </c>
      <c r="AU101" s="194">
        <v>0</v>
      </c>
      <c r="AV101" s="194">
        <v>0</v>
      </c>
      <c r="AW101" s="194">
        <v>0</v>
      </c>
      <c r="AX101" s="194">
        <v>0</v>
      </c>
      <c r="AY101" s="194">
        <v>3357</v>
      </c>
      <c r="AZ101" s="194">
        <v>433557</v>
      </c>
      <c r="BA101" s="194">
        <v>15122</v>
      </c>
      <c r="BB101" s="194">
        <v>19188</v>
      </c>
      <c r="BC101" s="194">
        <v>0</v>
      </c>
      <c r="BD101" s="194">
        <v>186666</v>
      </c>
      <c r="BE101" s="194">
        <v>0</v>
      </c>
      <c r="BF101" s="194">
        <v>13820</v>
      </c>
      <c r="BG101" s="194">
        <v>0</v>
      </c>
      <c r="BH101" s="194">
        <v>0</v>
      </c>
      <c r="BI101" s="194">
        <v>0</v>
      </c>
      <c r="BJ101" s="194">
        <v>0</v>
      </c>
      <c r="BK101" s="194">
        <v>56961</v>
      </c>
      <c r="BL101" s="195">
        <v>4593528</v>
      </c>
      <c r="BM101" s="194">
        <v>28360</v>
      </c>
      <c r="BN101" s="194">
        <v>88513</v>
      </c>
      <c r="BO101" s="194">
        <v>0</v>
      </c>
      <c r="BP101" s="194">
        <v>0</v>
      </c>
      <c r="BQ101" s="194">
        <v>6995</v>
      </c>
      <c r="BR101" s="194">
        <v>0</v>
      </c>
      <c r="BS101" s="194">
        <v>87275</v>
      </c>
      <c r="BT101" s="194">
        <v>0</v>
      </c>
      <c r="BU101" s="194">
        <v>0</v>
      </c>
      <c r="BV101" s="194">
        <v>28403</v>
      </c>
      <c r="BW101" s="194">
        <v>0</v>
      </c>
      <c r="BX101" s="194">
        <v>0</v>
      </c>
      <c r="BY101" s="194">
        <v>0</v>
      </c>
      <c r="BZ101" s="194">
        <v>2597</v>
      </c>
      <c r="CA101" s="194">
        <v>0</v>
      </c>
      <c r="CB101" s="194">
        <v>10624</v>
      </c>
      <c r="CC101" s="194">
        <v>0</v>
      </c>
      <c r="CD101" s="194">
        <v>0</v>
      </c>
      <c r="CE101" s="194">
        <v>460271</v>
      </c>
      <c r="CF101" s="194">
        <v>0</v>
      </c>
      <c r="CG101" s="194">
        <v>0</v>
      </c>
      <c r="CH101" s="194">
        <v>0</v>
      </c>
      <c r="CI101" s="194">
        <v>0</v>
      </c>
      <c r="CJ101" s="194">
        <v>0</v>
      </c>
      <c r="CK101" s="194">
        <v>0</v>
      </c>
      <c r="CL101" s="194">
        <v>0</v>
      </c>
      <c r="CM101" s="195">
        <v>5306565</v>
      </c>
      <c r="CN101" s="194">
        <v>0</v>
      </c>
      <c r="CO101" s="194">
        <v>0</v>
      </c>
      <c r="CP101" s="194">
        <v>0</v>
      </c>
      <c r="CQ101" s="194">
        <v>1791626</v>
      </c>
      <c r="CR101" s="194">
        <v>0</v>
      </c>
      <c r="CS101" s="195">
        <v>7098191</v>
      </c>
      <c r="CT101" s="194">
        <v>261263</v>
      </c>
      <c r="CU101" s="194">
        <v>585548</v>
      </c>
      <c r="CV101" s="194">
        <v>0</v>
      </c>
      <c r="CW101" s="194">
        <v>0</v>
      </c>
      <c r="CX101" s="194">
        <v>22868</v>
      </c>
      <c r="CY101" s="194">
        <v>10196</v>
      </c>
      <c r="CZ101" s="194">
        <v>0</v>
      </c>
      <c r="DA101" s="194">
        <v>0</v>
      </c>
      <c r="DB101" s="194">
        <v>0</v>
      </c>
      <c r="DC101" s="194">
        <v>0</v>
      </c>
      <c r="DD101" s="194">
        <v>0</v>
      </c>
      <c r="DE101" s="194">
        <v>0</v>
      </c>
      <c r="DF101" s="194">
        <v>0</v>
      </c>
      <c r="DG101" s="194">
        <v>226452</v>
      </c>
      <c r="DH101" s="194">
        <v>818381</v>
      </c>
      <c r="DI101" s="194">
        <v>250</v>
      </c>
      <c r="DJ101" s="194">
        <v>71000</v>
      </c>
      <c r="DK101" s="194">
        <v>0</v>
      </c>
      <c r="DL101" s="194">
        <v>0</v>
      </c>
      <c r="DM101" s="194">
        <v>1500</v>
      </c>
      <c r="DN101" s="194">
        <v>108576</v>
      </c>
      <c r="DO101" s="194">
        <v>200</v>
      </c>
      <c r="DP101" s="194">
        <v>0</v>
      </c>
      <c r="DQ101" s="194">
        <v>0</v>
      </c>
      <c r="DR101" s="194">
        <v>0</v>
      </c>
      <c r="DS101" s="194">
        <v>0</v>
      </c>
      <c r="DT101" s="194">
        <v>165768</v>
      </c>
      <c r="DU101" s="194">
        <v>1101220</v>
      </c>
      <c r="DV101" s="194">
        <v>0</v>
      </c>
      <c r="DW101" s="194">
        <v>0</v>
      </c>
      <c r="DX101" s="194">
        <v>0</v>
      </c>
      <c r="DY101" s="194">
        <v>0</v>
      </c>
      <c r="DZ101" s="194">
        <v>0</v>
      </c>
      <c r="EA101" s="194">
        <v>116000</v>
      </c>
      <c r="EB101" s="194">
        <v>57236</v>
      </c>
      <c r="EC101" s="194">
        <v>0</v>
      </c>
      <c r="ED101" s="194">
        <v>0</v>
      </c>
      <c r="EE101" s="194">
        <v>0</v>
      </c>
      <c r="EF101" s="194">
        <v>0</v>
      </c>
      <c r="EG101" s="194">
        <v>0</v>
      </c>
      <c r="EH101" s="194">
        <v>484427</v>
      </c>
      <c r="EI101" s="194">
        <v>0</v>
      </c>
      <c r="EJ101" s="194">
        <v>0</v>
      </c>
      <c r="EK101" s="194">
        <v>0</v>
      </c>
      <c r="EL101" s="194">
        <v>0</v>
      </c>
      <c r="EM101" s="194">
        <v>0</v>
      </c>
      <c r="EN101" s="194">
        <v>0</v>
      </c>
      <c r="EO101" s="194">
        <v>844</v>
      </c>
      <c r="EP101" s="194">
        <v>0</v>
      </c>
      <c r="EQ101" s="194">
        <v>0</v>
      </c>
      <c r="ER101" s="194">
        <v>71454</v>
      </c>
      <c r="ES101" s="194">
        <v>0</v>
      </c>
      <c r="ET101" s="194">
        <v>8994</v>
      </c>
      <c r="EU101" s="194">
        <v>0</v>
      </c>
      <c r="EV101" s="194">
        <v>4774</v>
      </c>
      <c r="EW101" s="194">
        <v>2122</v>
      </c>
      <c r="EX101" s="194">
        <v>10000</v>
      </c>
      <c r="EY101" s="194">
        <v>0</v>
      </c>
      <c r="EZ101" s="194">
        <v>208138</v>
      </c>
      <c r="FA101" s="194">
        <v>0</v>
      </c>
      <c r="FB101" s="194">
        <v>0</v>
      </c>
      <c r="FC101" s="194">
        <v>0</v>
      </c>
      <c r="FD101" s="194">
        <v>0</v>
      </c>
      <c r="FE101" s="194">
        <v>0</v>
      </c>
      <c r="FF101" s="194">
        <v>0</v>
      </c>
      <c r="FG101" s="194">
        <v>423828</v>
      </c>
      <c r="FH101" s="194">
        <v>0</v>
      </c>
      <c r="FI101" s="194">
        <v>10998</v>
      </c>
      <c r="FJ101" s="194">
        <v>0</v>
      </c>
      <c r="FK101" s="194">
        <v>3560</v>
      </c>
      <c r="FL101" s="194">
        <v>0</v>
      </c>
      <c r="FM101" s="194">
        <v>190106</v>
      </c>
      <c r="FN101" s="194">
        <v>0</v>
      </c>
      <c r="FO101" s="194">
        <v>0</v>
      </c>
      <c r="FP101" s="194">
        <v>0</v>
      </c>
      <c r="FQ101" s="194">
        <v>175149</v>
      </c>
      <c r="FR101" s="194">
        <v>276017</v>
      </c>
      <c r="FS101" s="194">
        <v>6542</v>
      </c>
      <c r="FT101" s="194">
        <v>3762</v>
      </c>
      <c r="FU101" s="194">
        <v>67307</v>
      </c>
      <c r="FV101" s="194">
        <v>0</v>
      </c>
      <c r="FW101" s="194">
        <v>17289</v>
      </c>
      <c r="FX101" s="194">
        <v>100</v>
      </c>
      <c r="FY101" s="194">
        <v>1768</v>
      </c>
      <c r="FZ101" s="194">
        <v>3421</v>
      </c>
      <c r="GA101" s="195">
        <v>5517059</v>
      </c>
      <c r="GB101" s="194">
        <v>1791626</v>
      </c>
      <c r="GC101" s="195">
        <v>7308685</v>
      </c>
    </row>
    <row r="102" spans="1:185">
      <c r="A102" s="206">
        <f t="shared" si="264"/>
        <v>0</v>
      </c>
      <c r="B102" s="199" t="s">
        <v>18</v>
      </c>
      <c r="C102" s="191" t="s">
        <v>418</v>
      </c>
      <c r="D102" s="191" t="s">
        <v>18</v>
      </c>
      <c r="E102" s="191" t="s">
        <v>158</v>
      </c>
      <c r="F102" s="191" t="s">
        <v>173</v>
      </c>
      <c r="G102" s="192">
        <v>3268</v>
      </c>
      <c r="H102" s="192">
        <v>0</v>
      </c>
      <c r="I102" s="193">
        <v>1.5</v>
      </c>
      <c r="J102" s="194">
        <v>169328756</v>
      </c>
      <c r="K102" s="194">
        <v>865000</v>
      </c>
      <c r="L102" s="194">
        <v>761980</v>
      </c>
      <c r="M102" s="194">
        <v>0</v>
      </c>
      <c r="N102" s="194">
        <v>0</v>
      </c>
      <c r="O102" s="194">
        <v>0</v>
      </c>
      <c r="P102" s="194">
        <v>0</v>
      </c>
      <c r="Q102" s="194">
        <v>4857</v>
      </c>
      <c r="R102" s="194">
        <v>0</v>
      </c>
      <c r="S102" s="194">
        <v>0</v>
      </c>
      <c r="T102" s="194">
        <v>0</v>
      </c>
      <c r="U102" s="194">
        <v>662168</v>
      </c>
      <c r="V102" s="194">
        <v>53501</v>
      </c>
      <c r="W102" s="194">
        <v>0</v>
      </c>
      <c r="X102" s="194">
        <v>0</v>
      </c>
      <c r="Y102" s="194">
        <v>0</v>
      </c>
      <c r="Z102" s="194">
        <v>0</v>
      </c>
      <c r="AA102" s="194">
        <v>0</v>
      </c>
      <c r="AB102" s="194">
        <v>1275</v>
      </c>
      <c r="AC102" s="194">
        <v>0</v>
      </c>
      <c r="AD102" s="194">
        <v>0</v>
      </c>
      <c r="AE102" s="194">
        <v>512</v>
      </c>
      <c r="AF102" s="194">
        <v>0</v>
      </c>
      <c r="AG102" s="194">
        <v>0</v>
      </c>
      <c r="AH102" s="194">
        <v>0</v>
      </c>
      <c r="AI102" s="194">
        <v>0</v>
      </c>
      <c r="AJ102" s="194">
        <v>2215</v>
      </c>
      <c r="AK102" s="194">
        <v>2152</v>
      </c>
      <c r="AL102" s="194">
        <v>574782</v>
      </c>
      <c r="AM102" s="194">
        <v>309344</v>
      </c>
      <c r="AN102" s="194">
        <v>0</v>
      </c>
      <c r="AO102" s="194">
        <v>0</v>
      </c>
      <c r="AP102" s="194">
        <v>0</v>
      </c>
      <c r="AQ102" s="194">
        <v>0</v>
      </c>
      <c r="AR102" s="194">
        <v>0</v>
      </c>
      <c r="AS102" s="194">
        <v>0</v>
      </c>
      <c r="AT102" s="194">
        <v>0</v>
      </c>
      <c r="AU102" s="194">
        <v>0</v>
      </c>
      <c r="AV102" s="194">
        <v>0</v>
      </c>
      <c r="AW102" s="194">
        <v>0</v>
      </c>
      <c r="AX102" s="194">
        <v>0</v>
      </c>
      <c r="AY102" s="194">
        <v>0</v>
      </c>
      <c r="AZ102" s="194">
        <v>0</v>
      </c>
      <c r="BA102" s="194">
        <v>13293</v>
      </c>
      <c r="BB102" s="194">
        <v>0</v>
      </c>
      <c r="BC102" s="194">
        <v>35914</v>
      </c>
      <c r="BD102" s="194">
        <v>129732</v>
      </c>
      <c r="BE102" s="194">
        <v>0</v>
      </c>
      <c r="BF102" s="194">
        <v>25266</v>
      </c>
      <c r="BG102" s="194">
        <v>0</v>
      </c>
      <c r="BH102" s="194">
        <v>0</v>
      </c>
      <c r="BI102" s="194">
        <v>0</v>
      </c>
      <c r="BJ102" s="194">
        <v>0</v>
      </c>
      <c r="BK102" s="194">
        <v>4699</v>
      </c>
      <c r="BL102" s="195">
        <v>2581690</v>
      </c>
      <c r="BM102" s="194">
        <v>27949</v>
      </c>
      <c r="BN102" s="194">
        <v>9524</v>
      </c>
      <c r="BO102" s="194">
        <v>0</v>
      </c>
      <c r="BP102" s="194">
        <v>0</v>
      </c>
      <c r="BQ102" s="194">
        <v>0</v>
      </c>
      <c r="BR102" s="194">
        <v>0</v>
      </c>
      <c r="BS102" s="194">
        <v>40956</v>
      </c>
      <c r="BT102" s="194">
        <v>0</v>
      </c>
      <c r="BU102" s="194">
        <v>0</v>
      </c>
      <c r="BV102" s="194">
        <v>3348</v>
      </c>
      <c r="BW102" s="194">
        <v>0</v>
      </c>
      <c r="BX102" s="194">
        <v>0</v>
      </c>
      <c r="BY102" s="194">
        <v>0</v>
      </c>
      <c r="BZ102" s="194">
        <v>0</v>
      </c>
      <c r="CA102" s="194">
        <v>0</v>
      </c>
      <c r="CB102" s="194">
        <v>16410</v>
      </c>
      <c r="CC102" s="194">
        <v>0</v>
      </c>
      <c r="CD102" s="194">
        <v>0</v>
      </c>
      <c r="CE102" s="194">
        <v>0</v>
      </c>
      <c r="CF102" s="194">
        <v>0</v>
      </c>
      <c r="CG102" s="194">
        <v>0</v>
      </c>
      <c r="CH102" s="194">
        <v>0</v>
      </c>
      <c r="CI102" s="194">
        <v>0</v>
      </c>
      <c r="CJ102" s="194">
        <v>0</v>
      </c>
      <c r="CK102" s="194">
        <v>0</v>
      </c>
      <c r="CL102" s="194">
        <v>38176</v>
      </c>
      <c r="CM102" s="195">
        <v>2718053</v>
      </c>
      <c r="CN102" s="194">
        <v>0</v>
      </c>
      <c r="CO102" s="194">
        <v>0</v>
      </c>
      <c r="CP102" s="194">
        <v>0</v>
      </c>
      <c r="CQ102" s="194">
        <v>110000</v>
      </c>
      <c r="CR102" s="194">
        <v>0</v>
      </c>
      <c r="CS102" s="195">
        <v>2828053</v>
      </c>
      <c r="CT102" s="194">
        <v>405186</v>
      </c>
      <c r="CU102" s="194">
        <v>330532</v>
      </c>
      <c r="CV102" s="194">
        <v>0</v>
      </c>
      <c r="CW102" s="194">
        <v>0</v>
      </c>
      <c r="CX102" s="194">
        <v>6775</v>
      </c>
      <c r="CY102" s="194">
        <v>0</v>
      </c>
      <c r="CZ102" s="194">
        <v>0</v>
      </c>
      <c r="DA102" s="194">
        <v>0</v>
      </c>
      <c r="DB102" s="194">
        <v>0</v>
      </c>
      <c r="DC102" s="194">
        <v>0</v>
      </c>
      <c r="DD102" s="194">
        <v>0</v>
      </c>
      <c r="DE102" s="194">
        <v>0</v>
      </c>
      <c r="DF102" s="194">
        <v>0</v>
      </c>
      <c r="DG102" s="194">
        <v>0</v>
      </c>
      <c r="DH102" s="194">
        <v>0</v>
      </c>
      <c r="DI102" s="194">
        <v>77491</v>
      </c>
      <c r="DJ102" s="194">
        <v>0</v>
      </c>
      <c r="DK102" s="194">
        <v>0</v>
      </c>
      <c r="DL102" s="194">
        <v>0</v>
      </c>
      <c r="DM102" s="194">
        <v>0</v>
      </c>
      <c r="DN102" s="194">
        <v>61005</v>
      </c>
      <c r="DO102" s="194">
        <v>512</v>
      </c>
      <c r="DP102" s="194">
        <v>0</v>
      </c>
      <c r="DQ102" s="194">
        <v>0</v>
      </c>
      <c r="DR102" s="194">
        <v>0</v>
      </c>
      <c r="DS102" s="194">
        <v>0</v>
      </c>
      <c r="DT102" s="194">
        <v>0</v>
      </c>
      <c r="DU102" s="194">
        <v>190633</v>
      </c>
      <c r="DV102" s="194">
        <v>0</v>
      </c>
      <c r="DW102" s="194">
        <v>0</v>
      </c>
      <c r="DX102" s="194">
        <v>0</v>
      </c>
      <c r="DY102" s="194">
        <v>0</v>
      </c>
      <c r="DZ102" s="194">
        <v>0</v>
      </c>
      <c r="EA102" s="194">
        <v>0</v>
      </c>
      <c r="EB102" s="194">
        <v>98533</v>
      </c>
      <c r="EC102" s="194">
        <v>0</v>
      </c>
      <c r="ED102" s="194">
        <v>0</v>
      </c>
      <c r="EE102" s="194">
        <v>0</v>
      </c>
      <c r="EF102" s="194">
        <v>0</v>
      </c>
      <c r="EG102" s="194">
        <v>0</v>
      </c>
      <c r="EH102" s="194">
        <v>0</v>
      </c>
      <c r="EI102" s="194">
        <v>0</v>
      </c>
      <c r="EJ102" s="194">
        <v>0</v>
      </c>
      <c r="EK102" s="194">
        <v>0</v>
      </c>
      <c r="EL102" s="194">
        <v>0</v>
      </c>
      <c r="EM102" s="194">
        <v>0</v>
      </c>
      <c r="EN102" s="194">
        <v>0</v>
      </c>
      <c r="EO102" s="194">
        <v>1304</v>
      </c>
      <c r="EP102" s="194">
        <v>0</v>
      </c>
      <c r="EQ102" s="194">
        <v>0</v>
      </c>
      <c r="ER102" s="194">
        <v>85918</v>
      </c>
      <c r="ES102" s="194">
        <v>0</v>
      </c>
      <c r="ET102" s="194">
        <v>0</v>
      </c>
      <c r="EU102" s="194">
        <v>0</v>
      </c>
      <c r="EV102" s="194">
        <v>0</v>
      </c>
      <c r="EW102" s="194">
        <v>0</v>
      </c>
      <c r="EX102" s="194">
        <v>0</v>
      </c>
      <c r="EY102" s="194">
        <v>0</v>
      </c>
      <c r="EZ102" s="194">
        <v>60</v>
      </c>
      <c r="FA102" s="194">
        <v>0</v>
      </c>
      <c r="FB102" s="194">
        <v>7000</v>
      </c>
      <c r="FC102" s="194">
        <v>302019</v>
      </c>
      <c r="FD102" s="194">
        <v>0</v>
      </c>
      <c r="FE102" s="194">
        <v>0</v>
      </c>
      <c r="FF102" s="194">
        <v>0</v>
      </c>
      <c r="FG102" s="194">
        <v>264303</v>
      </c>
      <c r="FH102" s="194">
        <v>10587</v>
      </c>
      <c r="FI102" s="194">
        <v>3258</v>
      </c>
      <c r="FJ102" s="194">
        <v>0</v>
      </c>
      <c r="FK102" s="194">
        <v>0</v>
      </c>
      <c r="FL102" s="194">
        <v>0</v>
      </c>
      <c r="FM102" s="194">
        <v>55936</v>
      </c>
      <c r="FN102" s="194">
        <v>0</v>
      </c>
      <c r="FO102" s="194">
        <v>0</v>
      </c>
      <c r="FP102" s="194">
        <v>0</v>
      </c>
      <c r="FQ102" s="194">
        <v>61697</v>
      </c>
      <c r="FR102" s="194">
        <v>254622</v>
      </c>
      <c r="FS102" s="194">
        <v>705</v>
      </c>
      <c r="FT102" s="194">
        <v>0</v>
      </c>
      <c r="FU102" s="194">
        <v>54999</v>
      </c>
      <c r="FV102" s="194">
        <v>0</v>
      </c>
      <c r="FW102" s="194">
        <v>0</v>
      </c>
      <c r="FX102" s="194">
        <v>53697</v>
      </c>
      <c r="FY102" s="194">
        <v>150000</v>
      </c>
      <c r="FZ102" s="194">
        <v>45701</v>
      </c>
      <c r="GA102" s="195">
        <v>2522473</v>
      </c>
      <c r="GB102" s="194">
        <v>110000</v>
      </c>
      <c r="GC102" s="195">
        <v>2632473</v>
      </c>
    </row>
    <row r="103" spans="1:185">
      <c r="A103" s="206">
        <f t="shared" si="264"/>
        <v>0</v>
      </c>
      <c r="B103" s="196" t="s">
        <v>19</v>
      </c>
      <c r="C103" s="191" t="s">
        <v>445</v>
      </c>
      <c r="D103" s="191" t="s">
        <v>19</v>
      </c>
      <c r="E103" s="191" t="s">
        <v>158</v>
      </c>
      <c r="F103" s="191" t="s">
        <v>169</v>
      </c>
      <c r="G103" s="192">
        <v>16168</v>
      </c>
      <c r="H103" s="192">
        <v>0</v>
      </c>
      <c r="I103" s="193">
        <v>3.8</v>
      </c>
      <c r="J103" s="194">
        <v>689715761</v>
      </c>
      <c r="K103" s="194">
        <v>10660383</v>
      </c>
      <c r="L103" s="194">
        <v>6587042</v>
      </c>
      <c r="M103" s="194">
        <v>0</v>
      </c>
      <c r="N103" s="194">
        <v>0</v>
      </c>
      <c r="O103" s="194">
        <v>0</v>
      </c>
      <c r="P103" s="194">
        <v>754824</v>
      </c>
      <c r="Q103" s="194">
        <v>30293</v>
      </c>
      <c r="R103" s="194">
        <v>232</v>
      </c>
      <c r="S103" s="194">
        <v>0</v>
      </c>
      <c r="T103" s="194">
        <v>0</v>
      </c>
      <c r="U103" s="194">
        <v>4682838</v>
      </c>
      <c r="V103" s="194">
        <v>203725</v>
      </c>
      <c r="W103" s="194">
        <v>0</v>
      </c>
      <c r="X103" s="194">
        <v>335351</v>
      </c>
      <c r="Y103" s="194">
        <v>0</v>
      </c>
      <c r="Z103" s="194">
        <v>0</v>
      </c>
      <c r="AA103" s="194">
        <v>0</v>
      </c>
      <c r="AB103" s="194">
        <v>50783</v>
      </c>
      <c r="AC103" s="194">
        <v>0</v>
      </c>
      <c r="AD103" s="194">
        <v>179993</v>
      </c>
      <c r="AE103" s="194">
        <v>1324</v>
      </c>
      <c r="AF103" s="194">
        <v>0</v>
      </c>
      <c r="AG103" s="194">
        <v>29391</v>
      </c>
      <c r="AH103" s="194">
        <v>0</v>
      </c>
      <c r="AI103" s="194">
        <v>0</v>
      </c>
      <c r="AJ103" s="194">
        <v>14009</v>
      </c>
      <c r="AK103" s="194">
        <v>297512</v>
      </c>
      <c r="AL103" s="194">
        <v>1730764</v>
      </c>
      <c r="AM103" s="194">
        <v>2078876</v>
      </c>
      <c r="AN103" s="194">
        <v>0</v>
      </c>
      <c r="AO103" s="194">
        <v>0</v>
      </c>
      <c r="AP103" s="194">
        <v>0</v>
      </c>
      <c r="AQ103" s="194">
        <v>0</v>
      </c>
      <c r="AR103" s="194">
        <v>0</v>
      </c>
      <c r="AS103" s="194">
        <v>0</v>
      </c>
      <c r="AT103" s="194">
        <v>0</v>
      </c>
      <c r="AU103" s="194">
        <v>0</v>
      </c>
      <c r="AV103" s="194">
        <v>0</v>
      </c>
      <c r="AW103" s="194">
        <v>36278</v>
      </c>
      <c r="AX103" s="194">
        <v>0</v>
      </c>
      <c r="AY103" s="194">
        <v>156748</v>
      </c>
      <c r="AZ103" s="194">
        <v>4902</v>
      </c>
      <c r="BA103" s="194">
        <v>102972</v>
      </c>
      <c r="BB103" s="194">
        <v>25638</v>
      </c>
      <c r="BC103" s="194">
        <v>11388</v>
      </c>
      <c r="BD103" s="194">
        <v>138673</v>
      </c>
      <c r="BE103" s="194">
        <v>0</v>
      </c>
      <c r="BF103" s="194">
        <v>140193</v>
      </c>
      <c r="BG103" s="194">
        <v>0</v>
      </c>
      <c r="BH103" s="194">
        <v>0</v>
      </c>
      <c r="BI103" s="194">
        <v>38448</v>
      </c>
      <c r="BJ103" s="194">
        <v>0</v>
      </c>
      <c r="BK103" s="194">
        <v>302298</v>
      </c>
      <c r="BL103" s="195">
        <v>17934495</v>
      </c>
      <c r="BM103" s="194">
        <v>2798863</v>
      </c>
      <c r="BN103" s="194">
        <v>310372</v>
      </c>
      <c r="BO103" s="194">
        <v>66980</v>
      </c>
      <c r="BP103" s="194">
        <v>0</v>
      </c>
      <c r="BQ103" s="194">
        <v>112136</v>
      </c>
      <c r="BR103" s="194">
        <v>0</v>
      </c>
      <c r="BS103" s="194">
        <v>412852</v>
      </c>
      <c r="BT103" s="194">
        <v>0</v>
      </c>
      <c r="BU103" s="194">
        <v>0</v>
      </c>
      <c r="BV103" s="194">
        <v>16079</v>
      </c>
      <c r="BW103" s="194">
        <v>0</v>
      </c>
      <c r="BX103" s="194">
        <v>0</v>
      </c>
      <c r="BY103" s="194">
        <v>0</v>
      </c>
      <c r="BZ103" s="194">
        <v>0</v>
      </c>
      <c r="CA103" s="194">
        <v>0</v>
      </c>
      <c r="CB103" s="194">
        <v>132555</v>
      </c>
      <c r="CC103" s="194">
        <v>0</v>
      </c>
      <c r="CD103" s="194">
        <v>5847332</v>
      </c>
      <c r="CE103" s="194">
        <v>0</v>
      </c>
      <c r="CF103" s="194">
        <v>0</v>
      </c>
      <c r="CG103" s="194">
        <v>0</v>
      </c>
      <c r="CH103" s="194">
        <v>0</v>
      </c>
      <c r="CI103" s="194">
        <v>0</v>
      </c>
      <c r="CJ103" s="194">
        <v>0</v>
      </c>
      <c r="CK103" s="194">
        <v>0</v>
      </c>
      <c r="CL103" s="194">
        <v>0</v>
      </c>
      <c r="CM103" s="195">
        <v>27631664</v>
      </c>
      <c r="CN103" s="194">
        <v>0</v>
      </c>
      <c r="CO103" s="194">
        <v>0</v>
      </c>
      <c r="CP103" s="194">
        <v>0</v>
      </c>
      <c r="CQ103" s="194">
        <v>267027</v>
      </c>
      <c r="CR103" s="194">
        <v>0</v>
      </c>
      <c r="CS103" s="195">
        <v>27898691</v>
      </c>
      <c r="CT103" s="194">
        <v>1520327</v>
      </c>
      <c r="CU103" s="194">
        <v>1106500</v>
      </c>
      <c r="CV103" s="194">
        <v>0</v>
      </c>
      <c r="CW103" s="194">
        <v>0</v>
      </c>
      <c r="CX103" s="194">
        <v>4405</v>
      </c>
      <c r="CY103" s="194">
        <v>602</v>
      </c>
      <c r="CZ103" s="194">
        <v>0</v>
      </c>
      <c r="DA103" s="194">
        <v>0</v>
      </c>
      <c r="DB103" s="194">
        <v>0</v>
      </c>
      <c r="DC103" s="194">
        <v>0</v>
      </c>
      <c r="DD103" s="194">
        <v>0</v>
      </c>
      <c r="DE103" s="194">
        <v>0</v>
      </c>
      <c r="DF103" s="194">
        <v>0</v>
      </c>
      <c r="DG103" s="194">
        <v>436248</v>
      </c>
      <c r="DH103" s="194">
        <v>3088504</v>
      </c>
      <c r="DI103" s="194">
        <v>3111185</v>
      </c>
      <c r="DJ103" s="194">
        <v>0</v>
      </c>
      <c r="DK103" s="194">
        <v>0</v>
      </c>
      <c r="DL103" s="194">
        <v>0</v>
      </c>
      <c r="DM103" s="194">
        <v>0</v>
      </c>
      <c r="DN103" s="194">
        <v>346242</v>
      </c>
      <c r="DO103" s="194">
        <v>0</v>
      </c>
      <c r="DP103" s="194">
        <v>0</v>
      </c>
      <c r="DQ103" s="194">
        <v>0</v>
      </c>
      <c r="DR103" s="194">
        <v>0</v>
      </c>
      <c r="DS103" s="194">
        <v>0</v>
      </c>
      <c r="DT103" s="194">
        <v>0</v>
      </c>
      <c r="DU103" s="194">
        <v>5842240</v>
      </c>
      <c r="DV103" s="194">
        <v>0</v>
      </c>
      <c r="DW103" s="194">
        <v>0</v>
      </c>
      <c r="DX103" s="194">
        <v>0</v>
      </c>
      <c r="DY103" s="194">
        <v>0</v>
      </c>
      <c r="DZ103" s="194">
        <v>0</v>
      </c>
      <c r="EA103" s="194">
        <v>0</v>
      </c>
      <c r="EB103" s="194">
        <v>389756</v>
      </c>
      <c r="EC103" s="194">
        <v>0</v>
      </c>
      <c r="ED103" s="194">
        <v>0</v>
      </c>
      <c r="EE103" s="194">
        <v>0</v>
      </c>
      <c r="EF103" s="194">
        <v>0</v>
      </c>
      <c r="EG103" s="194">
        <v>0</v>
      </c>
      <c r="EH103" s="194">
        <v>0</v>
      </c>
      <c r="EI103" s="194">
        <v>0</v>
      </c>
      <c r="EJ103" s="194">
        <v>0</v>
      </c>
      <c r="EK103" s="194">
        <v>0</v>
      </c>
      <c r="EL103" s="194">
        <v>0</v>
      </c>
      <c r="EM103" s="194">
        <v>173947</v>
      </c>
      <c r="EN103" s="194">
        <v>0</v>
      </c>
      <c r="EO103" s="194">
        <v>0</v>
      </c>
      <c r="EP103" s="194">
        <v>0</v>
      </c>
      <c r="EQ103" s="194">
        <v>0</v>
      </c>
      <c r="ER103" s="194">
        <v>0</v>
      </c>
      <c r="ES103" s="194">
        <v>0</v>
      </c>
      <c r="ET103" s="194">
        <v>273371</v>
      </c>
      <c r="EU103" s="194">
        <v>229868</v>
      </c>
      <c r="EV103" s="194">
        <v>4058</v>
      </c>
      <c r="EW103" s="194">
        <v>0</v>
      </c>
      <c r="EX103" s="194">
        <v>0</v>
      </c>
      <c r="EY103" s="194">
        <v>0</v>
      </c>
      <c r="EZ103" s="194">
        <v>0</v>
      </c>
      <c r="FA103" s="194">
        <v>0</v>
      </c>
      <c r="FB103" s="194">
        <v>1323980</v>
      </c>
      <c r="FC103" s="194">
        <v>771642</v>
      </c>
      <c r="FD103" s="194">
        <v>0</v>
      </c>
      <c r="FE103" s="194">
        <v>0</v>
      </c>
      <c r="FF103" s="194">
        <v>0</v>
      </c>
      <c r="FG103" s="194">
        <v>1374623</v>
      </c>
      <c r="FH103" s="194">
        <v>0</v>
      </c>
      <c r="FI103" s="194">
        <v>967259</v>
      </c>
      <c r="FJ103" s="194">
        <v>0</v>
      </c>
      <c r="FK103" s="194">
        <v>0</v>
      </c>
      <c r="FL103" s="194">
        <v>0</v>
      </c>
      <c r="FM103" s="194">
        <v>328917</v>
      </c>
      <c r="FN103" s="194">
        <v>869247</v>
      </c>
      <c r="FO103" s="194">
        <v>0</v>
      </c>
      <c r="FP103" s="194">
        <v>0</v>
      </c>
      <c r="FQ103" s="194">
        <v>721714</v>
      </c>
      <c r="FR103" s="194">
        <v>2339447</v>
      </c>
      <c r="FS103" s="194">
        <v>0</v>
      </c>
      <c r="FT103" s="194">
        <v>0</v>
      </c>
      <c r="FU103" s="194">
        <v>317589</v>
      </c>
      <c r="FV103" s="194">
        <v>11928</v>
      </c>
      <c r="FW103" s="194">
        <v>0</v>
      </c>
      <c r="FX103" s="194">
        <v>0</v>
      </c>
      <c r="FY103" s="194">
        <v>1162191</v>
      </c>
      <c r="FZ103" s="194">
        <v>644136</v>
      </c>
      <c r="GA103" s="195">
        <v>27359926</v>
      </c>
      <c r="GB103" s="194">
        <v>267027</v>
      </c>
      <c r="GC103" s="195">
        <v>27626953</v>
      </c>
    </row>
    <row r="104" spans="1:185">
      <c r="A104" s="206">
        <f t="shared" si="264"/>
        <v>0</v>
      </c>
      <c r="B104" s="197" t="s">
        <v>20</v>
      </c>
      <c r="C104" s="191" t="s">
        <v>174</v>
      </c>
      <c r="D104" s="191" t="s">
        <v>20</v>
      </c>
      <c r="E104" s="191" t="s">
        <v>158</v>
      </c>
      <c r="F104" s="191" t="s">
        <v>169</v>
      </c>
      <c r="G104" s="192">
        <v>81591</v>
      </c>
      <c r="H104" s="192">
        <v>0</v>
      </c>
      <c r="I104" s="193">
        <v>55.9</v>
      </c>
      <c r="J104" s="194">
        <v>8629079128</v>
      </c>
      <c r="K104" s="194">
        <v>104955386</v>
      </c>
      <c r="L104" s="194">
        <v>22964446</v>
      </c>
      <c r="M104" s="194">
        <v>0</v>
      </c>
      <c r="N104" s="194">
        <v>6929913</v>
      </c>
      <c r="O104" s="194">
        <v>0</v>
      </c>
      <c r="P104" s="194">
        <v>961179</v>
      </c>
      <c r="Q104" s="194">
        <v>215677</v>
      </c>
      <c r="R104" s="194">
        <v>0</v>
      </c>
      <c r="S104" s="194">
        <v>0</v>
      </c>
      <c r="T104" s="194">
        <v>0</v>
      </c>
      <c r="U104" s="194">
        <v>19446154</v>
      </c>
      <c r="V104" s="194">
        <v>0</v>
      </c>
      <c r="W104" s="194">
        <v>0</v>
      </c>
      <c r="X104" s="194">
        <v>0</v>
      </c>
      <c r="Y104" s="194">
        <v>0</v>
      </c>
      <c r="Z104" s="194">
        <v>0</v>
      </c>
      <c r="AA104" s="194">
        <v>0</v>
      </c>
      <c r="AB104" s="194">
        <v>82353</v>
      </c>
      <c r="AC104" s="194">
        <v>0</v>
      </c>
      <c r="AD104" s="194">
        <v>234431</v>
      </c>
      <c r="AE104" s="194">
        <v>3601979</v>
      </c>
      <c r="AF104" s="194">
        <v>0</v>
      </c>
      <c r="AG104" s="194">
        <v>837544</v>
      </c>
      <c r="AH104" s="194">
        <v>0</v>
      </c>
      <c r="AI104" s="194">
        <v>37683</v>
      </c>
      <c r="AJ104" s="194">
        <v>2652891</v>
      </c>
      <c r="AK104" s="194">
        <v>599546</v>
      </c>
      <c r="AL104" s="194">
        <v>9232224</v>
      </c>
      <c r="AM104" s="194">
        <v>9532287</v>
      </c>
      <c r="AN104" s="194">
        <v>0</v>
      </c>
      <c r="AO104" s="194">
        <v>0</v>
      </c>
      <c r="AP104" s="194">
        <v>0</v>
      </c>
      <c r="AQ104" s="194">
        <v>20434</v>
      </c>
      <c r="AR104" s="194">
        <v>0</v>
      </c>
      <c r="AS104" s="194">
        <v>114455</v>
      </c>
      <c r="AT104" s="194">
        <v>0</v>
      </c>
      <c r="AU104" s="194">
        <v>0</v>
      </c>
      <c r="AV104" s="194">
        <v>0</v>
      </c>
      <c r="AW104" s="194">
        <v>0</v>
      </c>
      <c r="AX104" s="194">
        <v>0</v>
      </c>
      <c r="AY104" s="194">
        <v>0</v>
      </c>
      <c r="AZ104" s="194">
        <v>0</v>
      </c>
      <c r="BA104" s="194">
        <v>132438</v>
      </c>
      <c r="BB104" s="194">
        <v>2163012</v>
      </c>
      <c r="BC104" s="194">
        <v>573944</v>
      </c>
      <c r="BD104" s="194">
        <v>934729</v>
      </c>
      <c r="BE104" s="194">
        <v>24330</v>
      </c>
      <c r="BF104" s="194">
        <v>28815</v>
      </c>
      <c r="BG104" s="194">
        <v>0</v>
      </c>
      <c r="BH104" s="194">
        <v>0</v>
      </c>
      <c r="BI104" s="194">
        <v>29369</v>
      </c>
      <c r="BJ104" s="194">
        <v>0</v>
      </c>
      <c r="BK104" s="194">
        <v>6350123</v>
      </c>
      <c r="BL104" s="195">
        <v>87699956</v>
      </c>
      <c r="BM104" s="194">
        <v>465885</v>
      </c>
      <c r="BN104" s="194">
        <v>1929436</v>
      </c>
      <c r="BO104" s="194">
        <v>656</v>
      </c>
      <c r="BP104" s="194">
        <v>0</v>
      </c>
      <c r="BQ104" s="194">
        <v>140321</v>
      </c>
      <c r="BR104" s="194">
        <v>0</v>
      </c>
      <c r="BS104" s="194">
        <v>968375</v>
      </c>
      <c r="BT104" s="194">
        <v>0</v>
      </c>
      <c r="BU104" s="194">
        <v>0</v>
      </c>
      <c r="BV104" s="194">
        <v>62374</v>
      </c>
      <c r="BW104" s="194">
        <v>341374</v>
      </c>
      <c r="BX104" s="194">
        <v>0</v>
      </c>
      <c r="BY104" s="194">
        <v>0</v>
      </c>
      <c r="BZ104" s="194">
        <v>4058</v>
      </c>
      <c r="CA104" s="194">
        <v>0</v>
      </c>
      <c r="CB104" s="194">
        <v>5365</v>
      </c>
      <c r="CC104" s="194">
        <v>124911</v>
      </c>
      <c r="CD104" s="194">
        <v>0</v>
      </c>
      <c r="CE104" s="194">
        <v>2519697</v>
      </c>
      <c r="CF104" s="194">
        <v>402099</v>
      </c>
      <c r="CG104" s="194">
        <v>661900</v>
      </c>
      <c r="CH104" s="194">
        <v>3054017</v>
      </c>
      <c r="CI104" s="194">
        <v>0</v>
      </c>
      <c r="CJ104" s="194">
        <v>0</v>
      </c>
      <c r="CK104" s="194">
        <v>0</v>
      </c>
      <c r="CL104" s="194">
        <v>0</v>
      </c>
      <c r="CM104" s="195">
        <v>98380424</v>
      </c>
      <c r="CN104" s="194">
        <v>314138</v>
      </c>
      <c r="CO104" s="194">
        <v>60930</v>
      </c>
      <c r="CP104" s="194">
        <v>391019</v>
      </c>
      <c r="CQ104" s="194">
        <v>2876000</v>
      </c>
      <c r="CR104" s="194">
        <v>0</v>
      </c>
      <c r="CS104" s="195">
        <v>102022511</v>
      </c>
      <c r="CT104" s="194">
        <v>4528288</v>
      </c>
      <c r="CU104" s="194">
        <v>8266027</v>
      </c>
      <c r="CV104" s="194">
        <v>0</v>
      </c>
      <c r="CW104" s="194">
        <v>6071282</v>
      </c>
      <c r="CX104" s="194">
        <v>848683</v>
      </c>
      <c r="CY104" s="194">
        <v>76912</v>
      </c>
      <c r="CZ104" s="194">
        <v>0</v>
      </c>
      <c r="DA104" s="194">
        <v>0</v>
      </c>
      <c r="DB104" s="194">
        <v>0</v>
      </c>
      <c r="DC104" s="194">
        <v>0</v>
      </c>
      <c r="DD104" s="194">
        <v>0</v>
      </c>
      <c r="DE104" s="194">
        <v>0</v>
      </c>
      <c r="DF104" s="194">
        <v>0</v>
      </c>
      <c r="DG104" s="194">
        <v>2023303</v>
      </c>
      <c r="DH104" s="194">
        <v>11612797</v>
      </c>
      <c r="DI104" s="194">
        <v>3599046</v>
      </c>
      <c r="DJ104" s="194">
        <v>4271643</v>
      </c>
      <c r="DK104" s="194">
        <v>93727</v>
      </c>
      <c r="DL104" s="194">
        <v>0</v>
      </c>
      <c r="DM104" s="194">
        <v>82179</v>
      </c>
      <c r="DN104" s="194">
        <v>1871761</v>
      </c>
      <c r="DO104" s="194">
        <v>62563</v>
      </c>
      <c r="DP104" s="194">
        <v>0</v>
      </c>
      <c r="DQ104" s="194">
        <v>0</v>
      </c>
      <c r="DR104" s="194">
        <v>0</v>
      </c>
      <c r="DS104" s="194">
        <v>0</v>
      </c>
      <c r="DT104" s="194">
        <v>0</v>
      </c>
      <c r="DU104" s="194">
        <v>7855643</v>
      </c>
      <c r="DV104" s="194">
        <v>0</v>
      </c>
      <c r="DW104" s="194">
        <v>0</v>
      </c>
      <c r="DX104" s="194">
        <v>0</v>
      </c>
      <c r="DY104" s="194">
        <v>0</v>
      </c>
      <c r="DZ104" s="194">
        <v>0</v>
      </c>
      <c r="EA104" s="194">
        <v>348842</v>
      </c>
      <c r="EB104" s="194">
        <v>1250733</v>
      </c>
      <c r="EC104" s="194">
        <v>231456</v>
      </c>
      <c r="ED104" s="194">
        <v>0</v>
      </c>
      <c r="EE104" s="194">
        <v>0</v>
      </c>
      <c r="EF104" s="194">
        <v>0</v>
      </c>
      <c r="EG104" s="194">
        <v>0</v>
      </c>
      <c r="EH104" s="194">
        <v>2162718</v>
      </c>
      <c r="EI104" s="194">
        <v>0</v>
      </c>
      <c r="EJ104" s="194">
        <v>0</v>
      </c>
      <c r="EK104" s="194">
        <v>0</v>
      </c>
      <c r="EL104" s="194">
        <v>0</v>
      </c>
      <c r="EM104" s="194">
        <v>443045</v>
      </c>
      <c r="EN104" s="194">
        <v>416140</v>
      </c>
      <c r="EO104" s="194">
        <v>0</v>
      </c>
      <c r="EP104" s="194">
        <v>0</v>
      </c>
      <c r="EQ104" s="194">
        <v>33828</v>
      </c>
      <c r="ER104" s="194">
        <v>3414246</v>
      </c>
      <c r="ES104" s="194">
        <v>675382</v>
      </c>
      <c r="ET104" s="194">
        <v>1186145</v>
      </c>
      <c r="EU104" s="194">
        <v>3032004</v>
      </c>
      <c r="EV104" s="194">
        <v>193889</v>
      </c>
      <c r="EW104" s="194">
        <v>0</v>
      </c>
      <c r="EX104" s="194">
        <v>500</v>
      </c>
      <c r="EY104" s="194">
        <v>0</v>
      </c>
      <c r="EZ104" s="194">
        <v>17081</v>
      </c>
      <c r="FA104" s="194">
        <v>0</v>
      </c>
      <c r="FB104" s="194">
        <v>129195</v>
      </c>
      <c r="FC104" s="194">
        <v>8837132</v>
      </c>
      <c r="FD104" s="194">
        <v>0</v>
      </c>
      <c r="FE104" s="194">
        <v>0</v>
      </c>
      <c r="FF104" s="194">
        <v>0</v>
      </c>
      <c r="FG104" s="194">
        <v>3520944</v>
      </c>
      <c r="FH104" s="194">
        <v>0</v>
      </c>
      <c r="FI104" s="194">
        <v>2676075</v>
      </c>
      <c r="FJ104" s="194">
        <v>1279362</v>
      </c>
      <c r="FK104" s="194">
        <v>0</v>
      </c>
      <c r="FL104" s="194">
        <v>0</v>
      </c>
      <c r="FM104" s="194">
        <v>2201458</v>
      </c>
      <c r="FN104" s="194">
        <v>2380634</v>
      </c>
      <c r="FO104" s="194">
        <v>0</v>
      </c>
      <c r="FP104" s="194">
        <v>0</v>
      </c>
      <c r="FQ104" s="194">
        <v>2492513</v>
      </c>
      <c r="FR104" s="194">
        <v>5880948</v>
      </c>
      <c r="FS104" s="194">
        <v>0</v>
      </c>
      <c r="FT104" s="194">
        <v>11780</v>
      </c>
      <c r="FU104" s="194">
        <v>872089</v>
      </c>
      <c r="FV104" s="194">
        <v>37128</v>
      </c>
      <c r="FW104" s="194">
        <v>0</v>
      </c>
      <c r="FX104" s="194">
        <v>3976955</v>
      </c>
      <c r="FY104" s="194">
        <v>3068682</v>
      </c>
      <c r="FZ104" s="194">
        <v>3722623</v>
      </c>
      <c r="GA104" s="195">
        <v>105757381</v>
      </c>
      <c r="GB104" s="194">
        <v>2876000</v>
      </c>
      <c r="GC104" s="195">
        <v>108633381</v>
      </c>
    </row>
    <row r="105" spans="1:185">
      <c r="A105" s="206">
        <f t="shared" si="264"/>
        <v>0</v>
      </c>
      <c r="B105" s="199" t="s">
        <v>21</v>
      </c>
      <c r="C105" s="191" t="s">
        <v>175</v>
      </c>
      <c r="D105" s="191" t="s">
        <v>21</v>
      </c>
      <c r="E105" s="191" t="s">
        <v>158</v>
      </c>
      <c r="F105" s="191" t="s">
        <v>173</v>
      </c>
      <c r="G105" s="192">
        <v>7793</v>
      </c>
      <c r="H105" s="192">
        <v>0</v>
      </c>
      <c r="I105" s="193">
        <v>3.2</v>
      </c>
      <c r="J105" s="194">
        <v>843702141</v>
      </c>
      <c r="K105" s="198">
        <v>0</v>
      </c>
      <c r="L105" s="194">
        <v>1189824</v>
      </c>
      <c r="M105" s="194">
        <v>0</v>
      </c>
      <c r="N105" s="194">
        <v>0</v>
      </c>
      <c r="O105" s="194">
        <v>0</v>
      </c>
      <c r="P105" s="194">
        <v>0</v>
      </c>
      <c r="Q105" s="194">
        <v>11305</v>
      </c>
      <c r="R105" s="194">
        <v>0</v>
      </c>
      <c r="S105" s="194">
        <v>0</v>
      </c>
      <c r="T105" s="194">
        <v>0</v>
      </c>
      <c r="U105" s="194">
        <v>2205623</v>
      </c>
      <c r="V105" s="194">
        <v>120415</v>
      </c>
      <c r="W105" s="194">
        <v>0</v>
      </c>
      <c r="X105" s="194">
        <v>126683</v>
      </c>
      <c r="Y105" s="194">
        <v>0</v>
      </c>
      <c r="Z105" s="194">
        <v>0</v>
      </c>
      <c r="AA105" s="194">
        <v>0</v>
      </c>
      <c r="AB105" s="194">
        <v>14074</v>
      </c>
      <c r="AC105" s="194">
        <v>0</v>
      </c>
      <c r="AD105" s="194">
        <v>0</v>
      </c>
      <c r="AE105" s="194">
        <v>1490</v>
      </c>
      <c r="AF105" s="194">
        <v>0</v>
      </c>
      <c r="AG105" s="194">
        <v>0</v>
      </c>
      <c r="AH105" s="194">
        <v>0</v>
      </c>
      <c r="AI105" s="194">
        <v>0</v>
      </c>
      <c r="AJ105" s="194">
        <v>21970</v>
      </c>
      <c r="AK105" s="194">
        <v>41325</v>
      </c>
      <c r="AL105" s="194">
        <v>1673435</v>
      </c>
      <c r="AM105" s="194">
        <v>1075296</v>
      </c>
      <c r="AN105" s="194">
        <v>0</v>
      </c>
      <c r="AO105" s="194">
        <v>0</v>
      </c>
      <c r="AP105" s="194">
        <v>0</v>
      </c>
      <c r="AQ105" s="194">
        <v>0</v>
      </c>
      <c r="AR105" s="194">
        <v>0</v>
      </c>
      <c r="AS105" s="194">
        <v>0</v>
      </c>
      <c r="AT105" s="194">
        <v>0</v>
      </c>
      <c r="AU105" s="194">
        <v>0</v>
      </c>
      <c r="AV105" s="194">
        <v>0</v>
      </c>
      <c r="AW105" s="194">
        <v>0</v>
      </c>
      <c r="AX105" s="194">
        <v>0</v>
      </c>
      <c r="AY105" s="194">
        <v>0</v>
      </c>
      <c r="AZ105" s="194">
        <v>0</v>
      </c>
      <c r="BA105" s="194">
        <v>50128</v>
      </c>
      <c r="BB105" s="194">
        <v>7000</v>
      </c>
      <c r="BC105" s="194">
        <v>0</v>
      </c>
      <c r="BD105" s="194">
        <v>0</v>
      </c>
      <c r="BE105" s="194">
        <v>0</v>
      </c>
      <c r="BF105" s="194">
        <v>49685</v>
      </c>
      <c r="BG105" s="194">
        <v>0</v>
      </c>
      <c r="BH105" s="194">
        <v>0</v>
      </c>
      <c r="BI105" s="194">
        <v>6306</v>
      </c>
      <c r="BJ105" s="194">
        <v>0</v>
      </c>
      <c r="BK105" s="194">
        <v>32582</v>
      </c>
      <c r="BL105" s="195">
        <v>6627141</v>
      </c>
      <c r="BM105" s="194">
        <v>67945</v>
      </c>
      <c r="BN105" s="194">
        <v>116125</v>
      </c>
      <c r="BO105" s="194">
        <v>0</v>
      </c>
      <c r="BP105" s="194">
        <v>0</v>
      </c>
      <c r="BQ105" s="194">
        <v>0</v>
      </c>
      <c r="BR105" s="194">
        <v>0</v>
      </c>
      <c r="BS105" s="194">
        <v>0</v>
      </c>
      <c r="BT105" s="194">
        <v>0</v>
      </c>
      <c r="BU105" s="194">
        <v>0</v>
      </c>
      <c r="BV105" s="194">
        <v>1475</v>
      </c>
      <c r="BW105" s="194">
        <v>0</v>
      </c>
      <c r="BX105" s="194">
        <v>0</v>
      </c>
      <c r="BY105" s="194">
        <v>0</v>
      </c>
      <c r="BZ105" s="194">
        <v>2138</v>
      </c>
      <c r="CA105" s="194">
        <v>0</v>
      </c>
      <c r="CB105" s="194">
        <v>0</v>
      </c>
      <c r="CC105" s="194">
        <v>0</v>
      </c>
      <c r="CD105" s="194">
        <v>0</v>
      </c>
      <c r="CE105" s="194">
        <v>0</v>
      </c>
      <c r="CF105" s="194">
        <v>0</v>
      </c>
      <c r="CG105" s="194">
        <v>0</v>
      </c>
      <c r="CH105" s="194">
        <v>0</v>
      </c>
      <c r="CI105" s="194">
        <v>0</v>
      </c>
      <c r="CJ105" s="194">
        <v>0</v>
      </c>
      <c r="CK105" s="194">
        <v>0</v>
      </c>
      <c r="CL105" s="194">
        <v>115892</v>
      </c>
      <c r="CM105" s="195">
        <v>6930716</v>
      </c>
      <c r="CN105" s="194">
        <v>0</v>
      </c>
      <c r="CO105" s="194">
        <v>0</v>
      </c>
      <c r="CP105" s="194">
        <v>0</v>
      </c>
      <c r="CQ105" s="194">
        <v>612360</v>
      </c>
      <c r="CR105" s="194">
        <v>0</v>
      </c>
      <c r="CS105" s="195">
        <v>7543076</v>
      </c>
      <c r="CT105" s="194">
        <v>301036</v>
      </c>
      <c r="CU105" s="194">
        <v>395624</v>
      </c>
      <c r="CV105" s="194">
        <v>0</v>
      </c>
      <c r="CW105" s="194">
        <v>0</v>
      </c>
      <c r="CX105" s="194">
        <v>12067</v>
      </c>
      <c r="CY105" s="194">
        <v>0</v>
      </c>
      <c r="CZ105" s="194">
        <v>0</v>
      </c>
      <c r="DA105" s="194">
        <v>0</v>
      </c>
      <c r="DB105" s="194">
        <v>0</v>
      </c>
      <c r="DC105" s="194">
        <v>0</v>
      </c>
      <c r="DD105" s="194">
        <v>0</v>
      </c>
      <c r="DE105" s="194">
        <v>0</v>
      </c>
      <c r="DF105" s="194">
        <v>0</v>
      </c>
      <c r="DG105" s="194">
        <v>0</v>
      </c>
      <c r="DH105" s="194">
        <v>0</v>
      </c>
      <c r="DI105" s="194">
        <v>265651</v>
      </c>
      <c r="DJ105" s="194">
        <v>0</v>
      </c>
      <c r="DK105" s="194">
        <v>0</v>
      </c>
      <c r="DL105" s="194">
        <v>0</v>
      </c>
      <c r="DM105" s="194">
        <v>0</v>
      </c>
      <c r="DN105" s="194">
        <v>69284</v>
      </c>
      <c r="DO105" s="194">
        <v>0</v>
      </c>
      <c r="DP105" s="194">
        <v>0</v>
      </c>
      <c r="DQ105" s="194">
        <v>0</v>
      </c>
      <c r="DR105" s="194">
        <v>2543</v>
      </c>
      <c r="DS105" s="194">
        <v>0</v>
      </c>
      <c r="DT105" s="194">
        <v>8040</v>
      </c>
      <c r="DU105" s="194">
        <v>1091730</v>
      </c>
      <c r="DV105" s="194">
        <v>0</v>
      </c>
      <c r="DW105" s="194">
        <v>0</v>
      </c>
      <c r="DX105" s="194">
        <v>0</v>
      </c>
      <c r="DY105" s="194">
        <v>0</v>
      </c>
      <c r="DZ105" s="194">
        <v>0</v>
      </c>
      <c r="EA105" s="194">
        <v>0</v>
      </c>
      <c r="EB105" s="194">
        <v>228957</v>
      </c>
      <c r="EC105" s="194">
        <v>0</v>
      </c>
      <c r="ED105" s="194">
        <v>0</v>
      </c>
      <c r="EE105" s="194">
        <v>0</v>
      </c>
      <c r="EF105" s="194">
        <v>0</v>
      </c>
      <c r="EG105" s="194">
        <v>0</v>
      </c>
      <c r="EH105" s="194">
        <v>0</v>
      </c>
      <c r="EI105" s="194">
        <v>0</v>
      </c>
      <c r="EJ105" s="194">
        <v>0</v>
      </c>
      <c r="EK105" s="194">
        <v>0</v>
      </c>
      <c r="EL105" s="194">
        <v>0</v>
      </c>
      <c r="EM105" s="194">
        <v>0</v>
      </c>
      <c r="EN105" s="194">
        <v>0</v>
      </c>
      <c r="EO105" s="194">
        <v>22209</v>
      </c>
      <c r="EP105" s="194">
        <v>0</v>
      </c>
      <c r="EQ105" s="194">
        <v>3785</v>
      </c>
      <c r="ER105" s="194">
        <v>353262</v>
      </c>
      <c r="ES105" s="194">
        <v>0</v>
      </c>
      <c r="ET105" s="194">
        <v>161140</v>
      </c>
      <c r="EU105" s="194">
        <v>0</v>
      </c>
      <c r="EV105" s="194">
        <v>4644</v>
      </c>
      <c r="EW105" s="194">
        <v>1801</v>
      </c>
      <c r="EX105" s="194">
        <v>0</v>
      </c>
      <c r="EY105" s="194">
        <v>0</v>
      </c>
      <c r="EZ105" s="194">
        <v>142479</v>
      </c>
      <c r="FA105" s="194">
        <v>0</v>
      </c>
      <c r="FB105" s="194">
        <v>303296</v>
      </c>
      <c r="FC105" s="194">
        <v>1179195</v>
      </c>
      <c r="FD105" s="194">
        <v>0</v>
      </c>
      <c r="FE105" s="194">
        <v>0</v>
      </c>
      <c r="FF105" s="194">
        <v>0</v>
      </c>
      <c r="FG105" s="194">
        <v>903781</v>
      </c>
      <c r="FH105" s="194">
        <v>0</v>
      </c>
      <c r="FI105" s="194">
        <v>397919</v>
      </c>
      <c r="FJ105" s="194">
        <v>0</v>
      </c>
      <c r="FK105" s="194">
        <v>0</v>
      </c>
      <c r="FL105" s="194">
        <v>0</v>
      </c>
      <c r="FM105" s="194">
        <v>80665</v>
      </c>
      <c r="FN105" s="194">
        <v>0</v>
      </c>
      <c r="FO105" s="194">
        <v>0</v>
      </c>
      <c r="FP105" s="194">
        <v>0</v>
      </c>
      <c r="FQ105" s="194">
        <v>124083</v>
      </c>
      <c r="FR105" s="194">
        <v>422709</v>
      </c>
      <c r="FS105" s="194">
        <v>1813</v>
      </c>
      <c r="FT105" s="194">
        <v>6071</v>
      </c>
      <c r="FU105" s="194">
        <v>79358</v>
      </c>
      <c r="FV105" s="194">
        <v>0</v>
      </c>
      <c r="FW105" s="194">
        <v>3479</v>
      </c>
      <c r="FX105" s="194">
        <v>0</v>
      </c>
      <c r="FY105" s="194">
        <v>0</v>
      </c>
      <c r="FZ105" s="194">
        <v>0</v>
      </c>
      <c r="GA105" s="195">
        <v>6566621</v>
      </c>
      <c r="GB105" s="194">
        <v>612360</v>
      </c>
      <c r="GC105" s="195">
        <v>7178981</v>
      </c>
    </row>
    <row r="106" spans="1:185">
      <c r="A106" s="206">
        <f t="shared" si="264"/>
        <v>0</v>
      </c>
      <c r="B106" s="199" t="s">
        <v>22</v>
      </c>
      <c r="C106" s="191" t="s">
        <v>176</v>
      </c>
      <c r="D106" s="191" t="s">
        <v>22</v>
      </c>
      <c r="E106" s="191" t="s">
        <v>158</v>
      </c>
      <c r="F106" s="191" t="s">
        <v>173</v>
      </c>
      <c r="G106" s="192">
        <v>3990</v>
      </c>
      <c r="H106" s="192">
        <v>0</v>
      </c>
      <c r="I106" s="193">
        <v>3.1</v>
      </c>
      <c r="J106" s="194">
        <v>464248478</v>
      </c>
      <c r="K106" s="198">
        <v>325000</v>
      </c>
      <c r="L106" s="194">
        <v>1793552</v>
      </c>
      <c r="M106" s="194">
        <v>0</v>
      </c>
      <c r="N106" s="194">
        <v>0</v>
      </c>
      <c r="O106" s="194">
        <v>0</v>
      </c>
      <c r="P106" s="194">
        <v>0</v>
      </c>
      <c r="Q106" s="194">
        <v>6677</v>
      </c>
      <c r="R106" s="194">
        <v>0</v>
      </c>
      <c r="S106" s="194">
        <v>0</v>
      </c>
      <c r="T106" s="194">
        <v>0</v>
      </c>
      <c r="U106" s="194">
        <v>1288251</v>
      </c>
      <c r="V106" s="194">
        <v>0</v>
      </c>
      <c r="W106" s="194">
        <v>0</v>
      </c>
      <c r="X106" s="194">
        <v>81700</v>
      </c>
      <c r="Y106" s="194">
        <v>0</v>
      </c>
      <c r="Z106" s="194">
        <v>0</v>
      </c>
      <c r="AA106" s="194">
        <v>0</v>
      </c>
      <c r="AB106" s="194">
        <v>3175</v>
      </c>
      <c r="AC106" s="194">
        <v>0</v>
      </c>
      <c r="AD106" s="194">
        <v>33260</v>
      </c>
      <c r="AE106" s="194">
        <v>0</v>
      </c>
      <c r="AF106" s="194">
        <v>0</v>
      </c>
      <c r="AG106" s="194">
        <v>900</v>
      </c>
      <c r="AH106" s="194">
        <v>0</v>
      </c>
      <c r="AI106" s="194">
        <v>0</v>
      </c>
      <c r="AJ106" s="194">
        <v>0</v>
      </c>
      <c r="AK106" s="194">
        <v>0</v>
      </c>
      <c r="AL106" s="194">
        <v>832735</v>
      </c>
      <c r="AM106" s="194">
        <v>437279</v>
      </c>
      <c r="AN106" s="194">
        <v>0</v>
      </c>
      <c r="AO106" s="194">
        <v>0</v>
      </c>
      <c r="AP106" s="194">
        <v>0</v>
      </c>
      <c r="AQ106" s="194">
        <v>7393</v>
      </c>
      <c r="AR106" s="194">
        <v>0</v>
      </c>
      <c r="AS106" s="194">
        <v>0</v>
      </c>
      <c r="AT106" s="194">
        <v>0</v>
      </c>
      <c r="AU106" s="194">
        <v>0</v>
      </c>
      <c r="AV106" s="194">
        <v>0</v>
      </c>
      <c r="AW106" s="194">
        <v>0</v>
      </c>
      <c r="AX106" s="194">
        <v>0</v>
      </c>
      <c r="AY106" s="194">
        <v>108302</v>
      </c>
      <c r="AZ106" s="194">
        <v>65522</v>
      </c>
      <c r="BA106" s="194">
        <v>14343</v>
      </c>
      <c r="BB106" s="194">
        <v>600</v>
      </c>
      <c r="BC106" s="194">
        <v>0</v>
      </c>
      <c r="BD106" s="194">
        <v>289240</v>
      </c>
      <c r="BE106" s="194">
        <v>0</v>
      </c>
      <c r="BF106" s="194">
        <v>10226</v>
      </c>
      <c r="BG106" s="194">
        <v>0</v>
      </c>
      <c r="BH106" s="194">
        <v>0</v>
      </c>
      <c r="BI106" s="194">
        <v>150</v>
      </c>
      <c r="BJ106" s="194">
        <v>0</v>
      </c>
      <c r="BK106" s="194">
        <v>14861</v>
      </c>
      <c r="BL106" s="195">
        <v>4988166</v>
      </c>
      <c r="BM106" s="194">
        <v>21191</v>
      </c>
      <c r="BN106" s="194">
        <v>67916</v>
      </c>
      <c r="BO106" s="194">
        <v>0</v>
      </c>
      <c r="BP106" s="194">
        <v>0</v>
      </c>
      <c r="BQ106" s="194">
        <v>0</v>
      </c>
      <c r="BR106" s="194">
        <v>0</v>
      </c>
      <c r="BS106" s="194">
        <v>41553</v>
      </c>
      <c r="BT106" s="194">
        <v>0</v>
      </c>
      <c r="BU106" s="194">
        <v>0</v>
      </c>
      <c r="BV106" s="194">
        <v>1267</v>
      </c>
      <c r="BW106" s="194">
        <v>0</v>
      </c>
      <c r="BX106" s="194">
        <v>0</v>
      </c>
      <c r="BY106" s="194">
        <v>0</v>
      </c>
      <c r="BZ106" s="194">
        <v>0</v>
      </c>
      <c r="CA106" s="194">
        <v>0</v>
      </c>
      <c r="CB106" s="194">
        <v>0</v>
      </c>
      <c r="CC106" s="194">
        <v>0</v>
      </c>
      <c r="CD106" s="194">
        <v>0</v>
      </c>
      <c r="CE106" s="194">
        <v>0</v>
      </c>
      <c r="CF106" s="194">
        <v>0</v>
      </c>
      <c r="CG106" s="194">
        <v>0</v>
      </c>
      <c r="CH106" s="194">
        <v>0</v>
      </c>
      <c r="CI106" s="194">
        <v>0</v>
      </c>
      <c r="CJ106" s="194">
        <v>0</v>
      </c>
      <c r="CK106" s="194">
        <v>0</v>
      </c>
      <c r="CL106" s="194">
        <v>25848</v>
      </c>
      <c r="CM106" s="195">
        <v>5145941</v>
      </c>
      <c r="CN106" s="194">
        <v>0</v>
      </c>
      <c r="CO106" s="194">
        <v>0</v>
      </c>
      <c r="CP106" s="194">
        <v>0</v>
      </c>
      <c r="CQ106" s="194">
        <v>0</v>
      </c>
      <c r="CR106" s="194">
        <v>0</v>
      </c>
      <c r="CS106" s="195">
        <v>5145941</v>
      </c>
      <c r="CT106" s="194">
        <v>151670</v>
      </c>
      <c r="CU106" s="194">
        <v>475783</v>
      </c>
      <c r="CV106" s="194">
        <v>0</v>
      </c>
      <c r="CW106" s="194">
        <v>0</v>
      </c>
      <c r="CX106" s="194">
        <v>3149</v>
      </c>
      <c r="CY106" s="194">
        <v>0</v>
      </c>
      <c r="CZ106" s="194">
        <v>0</v>
      </c>
      <c r="DA106" s="194">
        <v>0</v>
      </c>
      <c r="DB106" s="194">
        <v>0</v>
      </c>
      <c r="DC106" s="194">
        <v>0</v>
      </c>
      <c r="DD106" s="194">
        <v>0</v>
      </c>
      <c r="DE106" s="194">
        <v>0</v>
      </c>
      <c r="DF106" s="194">
        <v>0</v>
      </c>
      <c r="DG106" s="194">
        <v>0</v>
      </c>
      <c r="DH106" s="194">
        <v>1010561</v>
      </c>
      <c r="DI106" s="194">
        <v>135865</v>
      </c>
      <c r="DJ106" s="194">
        <v>0</v>
      </c>
      <c r="DK106" s="194">
        <v>0</v>
      </c>
      <c r="DL106" s="194">
        <v>0</v>
      </c>
      <c r="DM106" s="194">
        <v>0</v>
      </c>
      <c r="DN106" s="194">
        <v>29840</v>
      </c>
      <c r="DO106" s="194">
        <v>0</v>
      </c>
      <c r="DP106" s="194">
        <v>0</v>
      </c>
      <c r="DQ106" s="194">
        <v>0</v>
      </c>
      <c r="DR106" s="194">
        <v>0</v>
      </c>
      <c r="DS106" s="194">
        <v>0</v>
      </c>
      <c r="DT106" s="194">
        <v>0</v>
      </c>
      <c r="DU106" s="194">
        <v>480244</v>
      </c>
      <c r="DV106" s="194">
        <v>0</v>
      </c>
      <c r="DW106" s="194">
        <v>0</v>
      </c>
      <c r="DX106" s="194">
        <v>0</v>
      </c>
      <c r="DY106" s="194">
        <v>0</v>
      </c>
      <c r="DZ106" s="194">
        <v>0</v>
      </c>
      <c r="EA106" s="194">
        <v>0</v>
      </c>
      <c r="EB106" s="194">
        <v>99011</v>
      </c>
      <c r="EC106" s="194">
        <v>0</v>
      </c>
      <c r="ED106" s="194">
        <v>0</v>
      </c>
      <c r="EE106" s="194">
        <v>0</v>
      </c>
      <c r="EF106" s="194">
        <v>0</v>
      </c>
      <c r="EG106" s="194">
        <v>0</v>
      </c>
      <c r="EH106" s="194">
        <v>0</v>
      </c>
      <c r="EI106" s="194">
        <v>0</v>
      </c>
      <c r="EJ106" s="194">
        <v>0</v>
      </c>
      <c r="EK106" s="194">
        <v>0</v>
      </c>
      <c r="EL106" s="194">
        <v>0</v>
      </c>
      <c r="EM106" s="194">
        <v>0</v>
      </c>
      <c r="EN106" s="194">
        <v>0</v>
      </c>
      <c r="EO106" s="194">
        <v>0</v>
      </c>
      <c r="EP106" s="194">
        <v>0</v>
      </c>
      <c r="EQ106" s="194">
        <v>4476</v>
      </c>
      <c r="ER106" s="194">
        <v>15823</v>
      </c>
      <c r="ES106" s="194">
        <v>0</v>
      </c>
      <c r="ET106" s="194">
        <v>41282</v>
      </c>
      <c r="EU106" s="194">
        <v>0</v>
      </c>
      <c r="EV106" s="194">
        <v>14150</v>
      </c>
      <c r="EW106" s="194">
        <v>0</v>
      </c>
      <c r="EX106" s="194">
        <v>0</v>
      </c>
      <c r="EY106" s="194">
        <v>0</v>
      </c>
      <c r="EZ106" s="194">
        <v>10694</v>
      </c>
      <c r="FA106" s="194">
        <v>0</v>
      </c>
      <c r="FB106" s="194">
        <v>0</v>
      </c>
      <c r="FC106" s="194">
        <v>782294</v>
      </c>
      <c r="FD106" s="194">
        <v>0</v>
      </c>
      <c r="FE106" s="194">
        <v>0</v>
      </c>
      <c r="FF106" s="194">
        <v>0</v>
      </c>
      <c r="FG106" s="194">
        <v>341459</v>
      </c>
      <c r="FH106" s="194">
        <v>36980</v>
      </c>
      <c r="FI106" s="194">
        <v>186009</v>
      </c>
      <c r="FJ106" s="194">
        <v>0</v>
      </c>
      <c r="FK106" s="194">
        <v>0</v>
      </c>
      <c r="FL106" s="194">
        <v>0</v>
      </c>
      <c r="FM106" s="194">
        <v>60204</v>
      </c>
      <c r="FN106" s="194">
        <v>117607</v>
      </c>
      <c r="FO106" s="194">
        <v>0</v>
      </c>
      <c r="FP106" s="194">
        <v>27691</v>
      </c>
      <c r="FQ106" s="194">
        <v>131202</v>
      </c>
      <c r="FR106" s="194">
        <v>365944</v>
      </c>
      <c r="FS106" s="194">
        <v>0</v>
      </c>
      <c r="FT106" s="194">
        <v>6530</v>
      </c>
      <c r="FU106" s="194">
        <v>57725</v>
      </c>
      <c r="FV106" s="194">
        <v>0</v>
      </c>
      <c r="FW106" s="194">
        <v>0</v>
      </c>
      <c r="FX106" s="194">
        <v>10024</v>
      </c>
      <c r="FY106" s="194">
        <v>0</v>
      </c>
      <c r="FZ106" s="194">
        <v>0</v>
      </c>
      <c r="GA106" s="195">
        <v>4596217</v>
      </c>
      <c r="GB106" s="194">
        <v>0</v>
      </c>
      <c r="GC106" s="195">
        <v>4596217</v>
      </c>
    </row>
    <row r="107" spans="1:185">
      <c r="A107" s="206">
        <f t="shared" si="264"/>
        <v>0</v>
      </c>
      <c r="B107" s="200" t="s">
        <v>106</v>
      </c>
      <c r="C107" s="191" t="s">
        <v>177</v>
      </c>
      <c r="D107" s="191" t="s">
        <v>159</v>
      </c>
      <c r="E107" s="191" t="s">
        <v>158</v>
      </c>
      <c r="F107" s="191" t="s">
        <v>169</v>
      </c>
      <c r="G107" s="192">
        <v>2620</v>
      </c>
      <c r="H107" s="192">
        <v>0</v>
      </c>
      <c r="I107" s="193">
        <v>0.8</v>
      </c>
      <c r="J107" s="194">
        <v>140974052</v>
      </c>
      <c r="K107" s="198">
        <v>0</v>
      </c>
      <c r="L107" s="194">
        <v>0</v>
      </c>
      <c r="M107" s="194">
        <v>0</v>
      </c>
      <c r="N107" s="194">
        <v>0</v>
      </c>
      <c r="O107" s="194">
        <v>0</v>
      </c>
      <c r="P107" s="194">
        <v>0</v>
      </c>
      <c r="Q107" s="194">
        <v>787</v>
      </c>
      <c r="R107" s="194">
        <v>0</v>
      </c>
      <c r="S107" s="194">
        <v>0</v>
      </c>
      <c r="T107" s="194">
        <v>0</v>
      </c>
      <c r="U107" s="194">
        <v>51217</v>
      </c>
      <c r="V107" s="194">
        <v>0</v>
      </c>
      <c r="W107" s="194">
        <v>0</v>
      </c>
      <c r="X107" s="194">
        <v>0</v>
      </c>
      <c r="Y107" s="194">
        <v>0</v>
      </c>
      <c r="Z107" s="194">
        <v>0</v>
      </c>
      <c r="AA107" s="194">
        <v>0</v>
      </c>
      <c r="AB107" s="194">
        <v>3038</v>
      </c>
      <c r="AC107" s="194">
        <v>0</v>
      </c>
      <c r="AD107" s="194">
        <v>0</v>
      </c>
      <c r="AE107" s="194">
        <v>0</v>
      </c>
      <c r="AF107" s="194">
        <v>0</v>
      </c>
      <c r="AG107" s="194">
        <v>0</v>
      </c>
      <c r="AH107" s="194">
        <v>0</v>
      </c>
      <c r="AI107" s="194">
        <v>0</v>
      </c>
      <c r="AJ107" s="194">
        <v>0</v>
      </c>
      <c r="AK107" s="194">
        <v>0</v>
      </c>
      <c r="AL107" s="194">
        <v>0</v>
      </c>
      <c r="AM107" s="194">
        <v>0</v>
      </c>
      <c r="AN107" s="194">
        <v>0</v>
      </c>
      <c r="AO107" s="194">
        <v>0</v>
      </c>
      <c r="AP107" s="194">
        <v>0</v>
      </c>
      <c r="AQ107" s="194">
        <v>0</v>
      </c>
      <c r="AR107" s="194">
        <v>0</v>
      </c>
      <c r="AS107" s="194">
        <v>0</v>
      </c>
      <c r="AT107" s="194">
        <v>0</v>
      </c>
      <c r="AU107" s="194">
        <v>0</v>
      </c>
      <c r="AV107" s="194">
        <v>0</v>
      </c>
      <c r="AW107" s="194">
        <v>0</v>
      </c>
      <c r="AX107" s="194">
        <v>0</v>
      </c>
      <c r="AY107" s="194">
        <v>0</v>
      </c>
      <c r="AZ107" s="194">
        <v>0</v>
      </c>
      <c r="BA107" s="194">
        <v>454</v>
      </c>
      <c r="BB107" s="194">
        <v>0</v>
      </c>
      <c r="BC107" s="194">
        <v>0</v>
      </c>
      <c r="BD107" s="194">
        <v>143561</v>
      </c>
      <c r="BE107" s="194">
        <v>0</v>
      </c>
      <c r="BF107" s="194">
        <v>0</v>
      </c>
      <c r="BG107" s="194">
        <v>0</v>
      </c>
      <c r="BH107" s="194">
        <v>0</v>
      </c>
      <c r="BI107" s="194">
        <v>0</v>
      </c>
      <c r="BJ107" s="194">
        <v>0</v>
      </c>
      <c r="BK107" s="194">
        <v>221</v>
      </c>
      <c r="BL107" s="195">
        <v>199278</v>
      </c>
      <c r="BM107" s="194">
        <v>27069</v>
      </c>
      <c r="BN107" s="194">
        <v>10939</v>
      </c>
      <c r="BO107" s="194">
        <v>0</v>
      </c>
      <c r="BP107" s="194">
        <v>0</v>
      </c>
      <c r="BQ107" s="194">
        <v>0</v>
      </c>
      <c r="BR107" s="194">
        <v>0</v>
      </c>
      <c r="BS107" s="194">
        <v>0</v>
      </c>
      <c r="BT107" s="194">
        <v>0</v>
      </c>
      <c r="BU107" s="194">
        <v>0</v>
      </c>
      <c r="BV107" s="194">
        <v>0</v>
      </c>
      <c r="BW107" s="194">
        <v>0</v>
      </c>
      <c r="BX107" s="194">
        <v>0</v>
      </c>
      <c r="BY107" s="194">
        <v>0</v>
      </c>
      <c r="BZ107" s="194">
        <v>7480</v>
      </c>
      <c r="CA107" s="194">
        <v>0</v>
      </c>
      <c r="CB107" s="194">
        <v>0</v>
      </c>
      <c r="CC107" s="194">
        <v>0</v>
      </c>
      <c r="CD107" s="194">
        <v>0</v>
      </c>
      <c r="CE107" s="194">
        <v>0</v>
      </c>
      <c r="CF107" s="194">
        <v>0</v>
      </c>
      <c r="CG107" s="194">
        <v>0</v>
      </c>
      <c r="CH107" s="194">
        <v>0</v>
      </c>
      <c r="CI107" s="194">
        <v>0</v>
      </c>
      <c r="CJ107" s="194">
        <v>0</v>
      </c>
      <c r="CK107" s="194">
        <v>0</v>
      </c>
      <c r="CL107" s="194">
        <v>0</v>
      </c>
      <c r="CM107" s="195">
        <v>244766</v>
      </c>
      <c r="CN107" s="194">
        <v>0</v>
      </c>
      <c r="CO107" s="194">
        <v>0</v>
      </c>
      <c r="CP107" s="194">
        <v>0</v>
      </c>
      <c r="CQ107" s="194">
        <v>0</v>
      </c>
      <c r="CR107" s="194">
        <v>0</v>
      </c>
      <c r="CS107" s="195">
        <v>244766</v>
      </c>
      <c r="CT107" s="194">
        <v>36669</v>
      </c>
      <c r="CU107" s="194">
        <v>248680</v>
      </c>
      <c r="CV107" s="194">
        <v>0</v>
      </c>
      <c r="CW107" s="194">
        <v>0</v>
      </c>
      <c r="CX107" s="194">
        <v>0</v>
      </c>
      <c r="CY107" s="194">
        <v>0</v>
      </c>
      <c r="CZ107" s="194">
        <v>0</v>
      </c>
      <c r="DA107" s="194">
        <v>0</v>
      </c>
      <c r="DB107" s="194">
        <v>0</v>
      </c>
      <c r="DC107" s="194">
        <v>0</v>
      </c>
      <c r="DD107" s="194">
        <v>0</v>
      </c>
      <c r="DE107" s="194">
        <v>0</v>
      </c>
      <c r="DF107" s="194">
        <v>0</v>
      </c>
      <c r="DG107" s="194">
        <v>0</v>
      </c>
      <c r="DH107" s="194">
        <v>0</v>
      </c>
      <c r="DI107" s="194">
        <v>600</v>
      </c>
      <c r="DJ107" s="194">
        <v>0</v>
      </c>
      <c r="DK107" s="194">
        <v>0</v>
      </c>
      <c r="DL107" s="194">
        <v>0</v>
      </c>
      <c r="DM107" s="194">
        <v>0</v>
      </c>
      <c r="DN107" s="194">
        <v>1400</v>
      </c>
      <c r="DO107" s="194">
        <v>0</v>
      </c>
      <c r="DP107" s="194">
        <v>0</v>
      </c>
      <c r="DQ107" s="194">
        <v>0</v>
      </c>
      <c r="DR107" s="194">
        <v>0</v>
      </c>
      <c r="DS107" s="194">
        <v>0</v>
      </c>
      <c r="DT107" s="194">
        <v>0</v>
      </c>
      <c r="DU107" s="194">
        <v>0</v>
      </c>
      <c r="DV107" s="194">
        <v>0</v>
      </c>
      <c r="DW107" s="194">
        <v>0</v>
      </c>
      <c r="DX107" s="194">
        <v>0</v>
      </c>
      <c r="DY107" s="194">
        <v>0</v>
      </c>
      <c r="DZ107" s="194">
        <v>0</v>
      </c>
      <c r="EA107" s="194">
        <v>0</v>
      </c>
      <c r="EB107" s="194">
        <v>0</v>
      </c>
      <c r="EC107" s="194">
        <v>0</v>
      </c>
      <c r="ED107" s="194">
        <v>0</v>
      </c>
      <c r="EE107" s="194">
        <v>0</v>
      </c>
      <c r="EF107" s="194">
        <v>0</v>
      </c>
      <c r="EG107" s="194">
        <v>0</v>
      </c>
      <c r="EH107" s="194">
        <v>0</v>
      </c>
      <c r="EI107" s="194">
        <v>0</v>
      </c>
      <c r="EJ107" s="194">
        <v>0</v>
      </c>
      <c r="EK107" s="194">
        <v>0</v>
      </c>
      <c r="EL107" s="194">
        <v>0</v>
      </c>
      <c r="EM107" s="194">
        <v>0</v>
      </c>
      <c r="EN107" s="194">
        <v>0</v>
      </c>
      <c r="EO107" s="194">
        <v>0</v>
      </c>
      <c r="EP107" s="194">
        <v>0</v>
      </c>
      <c r="EQ107" s="194">
        <v>0</v>
      </c>
      <c r="ER107" s="194">
        <v>10000</v>
      </c>
      <c r="ES107" s="194">
        <v>0</v>
      </c>
      <c r="ET107" s="194">
        <v>0</v>
      </c>
      <c r="EU107" s="194">
        <v>0</v>
      </c>
      <c r="EV107" s="194">
        <v>0</v>
      </c>
      <c r="EW107" s="194">
        <v>0</v>
      </c>
      <c r="EX107" s="194">
        <v>0</v>
      </c>
      <c r="EY107" s="194">
        <v>0</v>
      </c>
      <c r="EZ107" s="194">
        <v>0</v>
      </c>
      <c r="FA107" s="194">
        <v>0</v>
      </c>
      <c r="FB107" s="194">
        <v>0</v>
      </c>
      <c r="FC107" s="194">
        <v>0</v>
      </c>
      <c r="FD107" s="194">
        <v>0</v>
      </c>
      <c r="FE107" s="194">
        <v>0</v>
      </c>
      <c r="FF107" s="194">
        <v>0</v>
      </c>
      <c r="FG107" s="194">
        <v>0</v>
      </c>
      <c r="FH107" s="194">
        <v>0</v>
      </c>
      <c r="FI107" s="194">
        <v>0</v>
      </c>
      <c r="FJ107" s="194">
        <v>0</v>
      </c>
      <c r="FK107" s="194">
        <v>0</v>
      </c>
      <c r="FL107" s="194">
        <v>0</v>
      </c>
      <c r="FM107" s="194">
        <v>8689</v>
      </c>
      <c r="FN107" s="194">
        <v>0</v>
      </c>
      <c r="FO107" s="194">
        <v>0</v>
      </c>
      <c r="FP107" s="194">
        <v>0</v>
      </c>
      <c r="FQ107" s="194">
        <v>9623</v>
      </c>
      <c r="FR107" s="194">
        <v>8991</v>
      </c>
      <c r="FS107" s="194">
        <v>0</v>
      </c>
      <c r="FT107" s="194">
        <v>0</v>
      </c>
      <c r="FU107" s="194">
        <v>0</v>
      </c>
      <c r="FV107" s="194">
        <v>341</v>
      </c>
      <c r="FW107" s="194">
        <v>0</v>
      </c>
      <c r="FX107" s="194">
        <v>0</v>
      </c>
      <c r="FY107" s="194">
        <v>0</v>
      </c>
      <c r="FZ107" s="194">
        <v>0</v>
      </c>
      <c r="GA107" s="195">
        <v>324993</v>
      </c>
      <c r="GB107" s="194">
        <v>0</v>
      </c>
      <c r="GC107" s="195">
        <v>324993</v>
      </c>
    </row>
    <row r="108" spans="1:185">
      <c r="A108" s="206">
        <f t="shared" si="264"/>
        <v>0</v>
      </c>
      <c r="B108" s="197" t="s">
        <v>106</v>
      </c>
      <c r="C108" s="191" t="s">
        <v>178</v>
      </c>
      <c r="D108" s="191" t="s">
        <v>160</v>
      </c>
      <c r="E108" s="191" t="s">
        <v>158</v>
      </c>
      <c r="F108" s="191" t="s">
        <v>173</v>
      </c>
      <c r="G108" s="192">
        <v>2620</v>
      </c>
      <c r="H108" s="192">
        <v>0</v>
      </c>
      <c r="I108" s="193">
        <v>0.8</v>
      </c>
      <c r="J108" s="194">
        <v>156917509</v>
      </c>
      <c r="K108" s="194">
        <v>885000</v>
      </c>
      <c r="L108" s="194">
        <v>1702672</v>
      </c>
      <c r="M108" s="194">
        <v>0</v>
      </c>
      <c r="N108" s="194">
        <v>0</v>
      </c>
      <c r="O108" s="194">
        <v>0</v>
      </c>
      <c r="P108" s="194">
        <v>391849</v>
      </c>
      <c r="Q108" s="194">
        <v>7525</v>
      </c>
      <c r="R108" s="194">
        <v>0</v>
      </c>
      <c r="S108" s="194">
        <v>0</v>
      </c>
      <c r="T108" s="194">
        <v>0</v>
      </c>
      <c r="U108" s="194">
        <v>606525</v>
      </c>
      <c r="V108" s="194">
        <v>0</v>
      </c>
      <c r="W108" s="194">
        <v>0</v>
      </c>
      <c r="X108" s="194">
        <v>42898</v>
      </c>
      <c r="Y108" s="194">
        <v>0</v>
      </c>
      <c r="Z108" s="194">
        <v>0</v>
      </c>
      <c r="AA108" s="194">
        <v>0</v>
      </c>
      <c r="AB108" s="194">
        <v>39726</v>
      </c>
      <c r="AC108" s="194">
        <v>0</v>
      </c>
      <c r="AD108" s="194">
        <v>23827</v>
      </c>
      <c r="AE108" s="194">
        <v>0</v>
      </c>
      <c r="AF108" s="194">
        <v>0</v>
      </c>
      <c r="AG108" s="194">
        <v>0</v>
      </c>
      <c r="AH108" s="194">
        <v>0</v>
      </c>
      <c r="AI108" s="194">
        <v>0</v>
      </c>
      <c r="AJ108" s="194">
        <v>5874</v>
      </c>
      <c r="AK108" s="194">
        <v>8674</v>
      </c>
      <c r="AL108" s="194">
        <v>585644</v>
      </c>
      <c r="AM108" s="194">
        <v>459108</v>
      </c>
      <c r="AN108" s="194">
        <v>0</v>
      </c>
      <c r="AO108" s="194">
        <v>0</v>
      </c>
      <c r="AP108" s="194">
        <v>0</v>
      </c>
      <c r="AQ108" s="194">
        <v>0</v>
      </c>
      <c r="AR108" s="194">
        <v>0</v>
      </c>
      <c r="AS108" s="194">
        <v>0</v>
      </c>
      <c r="AT108" s="194">
        <v>0</v>
      </c>
      <c r="AU108" s="194">
        <v>0</v>
      </c>
      <c r="AV108" s="194">
        <v>0</v>
      </c>
      <c r="AW108" s="194">
        <v>0</v>
      </c>
      <c r="AX108" s="194">
        <v>0</v>
      </c>
      <c r="AY108" s="194">
        <v>0</v>
      </c>
      <c r="AZ108" s="194">
        <v>414760</v>
      </c>
      <c r="BA108" s="194">
        <v>5028</v>
      </c>
      <c r="BB108" s="194">
        <v>0</v>
      </c>
      <c r="BC108" s="194">
        <v>169949</v>
      </c>
      <c r="BD108" s="194">
        <v>3815</v>
      </c>
      <c r="BE108" s="194">
        <v>0</v>
      </c>
      <c r="BF108" s="194">
        <v>823</v>
      </c>
      <c r="BG108" s="194">
        <v>0</v>
      </c>
      <c r="BH108" s="194">
        <v>0</v>
      </c>
      <c r="BI108" s="194">
        <v>0</v>
      </c>
      <c r="BJ108" s="194">
        <v>0</v>
      </c>
      <c r="BK108" s="194">
        <v>95713</v>
      </c>
      <c r="BL108" s="195">
        <v>4564410</v>
      </c>
      <c r="BM108" s="194">
        <v>40506</v>
      </c>
      <c r="BN108" s="194">
        <v>7101</v>
      </c>
      <c r="BO108" s="194">
        <v>0</v>
      </c>
      <c r="BP108" s="194">
        <v>0</v>
      </c>
      <c r="BQ108" s="194">
        <v>0</v>
      </c>
      <c r="BR108" s="194">
        <v>0</v>
      </c>
      <c r="BS108" s="194">
        <v>57338</v>
      </c>
      <c r="BT108" s="194">
        <v>0</v>
      </c>
      <c r="BU108" s="194">
        <v>0</v>
      </c>
      <c r="BV108" s="194">
        <v>418</v>
      </c>
      <c r="BW108" s="194">
        <v>0</v>
      </c>
      <c r="BX108" s="194">
        <v>0</v>
      </c>
      <c r="BY108" s="194">
        <v>0</v>
      </c>
      <c r="BZ108" s="194">
        <v>24452</v>
      </c>
      <c r="CA108" s="194">
        <v>0</v>
      </c>
      <c r="CB108" s="194">
        <v>64165</v>
      </c>
      <c r="CC108" s="194">
        <v>0</v>
      </c>
      <c r="CD108" s="194">
        <v>0</v>
      </c>
      <c r="CE108" s="194">
        <v>217235</v>
      </c>
      <c r="CF108" s="194">
        <v>0</v>
      </c>
      <c r="CG108" s="194">
        <v>0</v>
      </c>
      <c r="CH108" s="194">
        <v>0</v>
      </c>
      <c r="CI108" s="194">
        <v>0</v>
      </c>
      <c r="CJ108" s="194">
        <v>0</v>
      </c>
      <c r="CK108" s="194">
        <v>0</v>
      </c>
      <c r="CL108" s="194">
        <v>100000</v>
      </c>
      <c r="CM108" s="195">
        <v>5075625</v>
      </c>
      <c r="CN108" s="194">
        <v>0</v>
      </c>
      <c r="CO108" s="194">
        <v>0</v>
      </c>
      <c r="CP108" s="194">
        <v>0</v>
      </c>
      <c r="CQ108" s="194">
        <v>0</v>
      </c>
      <c r="CR108" s="194">
        <v>0</v>
      </c>
      <c r="CS108" s="195">
        <v>5075625</v>
      </c>
      <c r="CT108" s="194">
        <v>341871</v>
      </c>
      <c r="CU108" s="194">
        <v>207168</v>
      </c>
      <c r="CV108" s="194">
        <v>0</v>
      </c>
      <c r="CW108" s="194">
        <v>0</v>
      </c>
      <c r="CX108" s="194">
        <v>8311</v>
      </c>
      <c r="CY108" s="194">
        <v>0</v>
      </c>
      <c r="CZ108" s="194">
        <v>0</v>
      </c>
      <c r="DA108" s="194">
        <v>0</v>
      </c>
      <c r="DB108" s="194">
        <v>0</v>
      </c>
      <c r="DC108" s="194">
        <v>0</v>
      </c>
      <c r="DD108" s="194">
        <v>0</v>
      </c>
      <c r="DE108" s="194">
        <v>0</v>
      </c>
      <c r="DF108" s="194">
        <v>0</v>
      </c>
      <c r="DG108" s="194">
        <v>0</v>
      </c>
      <c r="DH108" s="194">
        <v>614849</v>
      </c>
      <c r="DI108" s="194">
        <v>477748</v>
      </c>
      <c r="DJ108" s="194">
        <v>0</v>
      </c>
      <c r="DK108" s="194">
        <v>0</v>
      </c>
      <c r="DL108" s="194">
        <v>0</v>
      </c>
      <c r="DM108" s="194">
        <v>0</v>
      </c>
      <c r="DN108" s="194">
        <v>28201</v>
      </c>
      <c r="DO108" s="194">
        <v>0</v>
      </c>
      <c r="DP108" s="194">
        <v>0</v>
      </c>
      <c r="DQ108" s="194">
        <v>0</v>
      </c>
      <c r="DR108" s="194">
        <v>0</v>
      </c>
      <c r="DS108" s="194">
        <v>0</v>
      </c>
      <c r="DT108" s="194">
        <v>0</v>
      </c>
      <c r="DU108" s="194">
        <v>163010</v>
      </c>
      <c r="DV108" s="194">
        <v>0</v>
      </c>
      <c r="DW108" s="194">
        <v>0</v>
      </c>
      <c r="DX108" s="194">
        <v>0</v>
      </c>
      <c r="DY108" s="194">
        <v>0</v>
      </c>
      <c r="DZ108" s="194">
        <v>0</v>
      </c>
      <c r="EA108" s="194">
        <v>0</v>
      </c>
      <c r="EB108" s="194">
        <v>116130</v>
      </c>
      <c r="EC108" s="194">
        <v>0</v>
      </c>
      <c r="ED108" s="194">
        <v>0</v>
      </c>
      <c r="EE108" s="194">
        <v>0</v>
      </c>
      <c r="EF108" s="194">
        <v>0</v>
      </c>
      <c r="EG108" s="194">
        <v>0</v>
      </c>
      <c r="EH108" s="194">
        <v>354625</v>
      </c>
      <c r="EI108" s="194">
        <v>0</v>
      </c>
      <c r="EJ108" s="194">
        <v>0</v>
      </c>
      <c r="EK108" s="194">
        <v>0</v>
      </c>
      <c r="EL108" s="194">
        <v>0</v>
      </c>
      <c r="EM108" s="194">
        <v>0</v>
      </c>
      <c r="EN108" s="194">
        <v>0</v>
      </c>
      <c r="EO108" s="194">
        <v>0</v>
      </c>
      <c r="EP108" s="194">
        <v>0</v>
      </c>
      <c r="EQ108" s="194">
        <v>0</v>
      </c>
      <c r="ER108" s="194">
        <v>132934</v>
      </c>
      <c r="ES108" s="194">
        <v>0</v>
      </c>
      <c r="ET108" s="194">
        <v>0</v>
      </c>
      <c r="EU108" s="194">
        <v>0</v>
      </c>
      <c r="EV108" s="194">
        <v>897</v>
      </c>
      <c r="EW108" s="194">
        <v>0</v>
      </c>
      <c r="EX108" s="194">
        <v>0</v>
      </c>
      <c r="EY108" s="194">
        <v>0</v>
      </c>
      <c r="EZ108" s="194">
        <v>0</v>
      </c>
      <c r="FA108" s="194">
        <v>0</v>
      </c>
      <c r="FB108" s="194">
        <v>0</v>
      </c>
      <c r="FC108" s="194">
        <v>333394</v>
      </c>
      <c r="FD108" s="194">
        <v>0</v>
      </c>
      <c r="FE108" s="194">
        <v>0</v>
      </c>
      <c r="FF108" s="194">
        <v>0</v>
      </c>
      <c r="FG108" s="194">
        <v>682813</v>
      </c>
      <c r="FH108" s="194">
        <v>0</v>
      </c>
      <c r="FI108" s="194">
        <v>121719</v>
      </c>
      <c r="FJ108" s="194">
        <v>0</v>
      </c>
      <c r="FK108" s="194">
        <v>0</v>
      </c>
      <c r="FL108" s="194">
        <v>0</v>
      </c>
      <c r="FM108" s="194">
        <v>82645</v>
      </c>
      <c r="FN108" s="194">
        <v>87066</v>
      </c>
      <c r="FO108" s="194">
        <v>0</v>
      </c>
      <c r="FP108" s="194">
        <v>0</v>
      </c>
      <c r="FQ108" s="194">
        <v>131031</v>
      </c>
      <c r="FR108" s="194">
        <v>305896</v>
      </c>
      <c r="FS108" s="194">
        <v>0</v>
      </c>
      <c r="FT108" s="194">
        <v>0</v>
      </c>
      <c r="FU108" s="194">
        <v>43409</v>
      </c>
      <c r="FV108" s="194">
        <v>15028</v>
      </c>
      <c r="FW108" s="194">
        <v>0</v>
      </c>
      <c r="FX108" s="194">
        <v>9790</v>
      </c>
      <c r="FY108" s="194">
        <v>385000</v>
      </c>
      <c r="FZ108" s="194">
        <v>34917</v>
      </c>
      <c r="GA108" s="195">
        <v>4678452</v>
      </c>
      <c r="GB108" s="194">
        <v>0</v>
      </c>
      <c r="GC108" s="195">
        <v>4678452</v>
      </c>
    </row>
    <row r="109" spans="1:185">
      <c r="A109" s="206">
        <f t="shared" si="264"/>
        <v>0</v>
      </c>
      <c r="B109" s="201" t="s">
        <v>106</v>
      </c>
    </row>
    <row r="110" spans="1:185">
      <c r="A110" s="206">
        <f t="shared" si="264"/>
        <v>0</v>
      </c>
      <c r="B110" s="197" t="s">
        <v>23</v>
      </c>
      <c r="C110" s="191" t="s">
        <v>179</v>
      </c>
      <c r="D110" s="191" t="s">
        <v>23</v>
      </c>
      <c r="E110" s="191" t="s">
        <v>158</v>
      </c>
      <c r="F110" s="191" t="s">
        <v>169</v>
      </c>
      <c r="G110" s="192">
        <v>35303</v>
      </c>
      <c r="H110" s="192">
        <v>0</v>
      </c>
      <c r="I110" s="193">
        <v>57.9</v>
      </c>
      <c r="J110" s="194">
        <v>3752152566</v>
      </c>
      <c r="K110" s="194">
        <v>27917000</v>
      </c>
      <c r="L110" s="194">
        <v>8268629</v>
      </c>
      <c r="M110" s="194">
        <v>0</v>
      </c>
      <c r="N110" s="194">
        <v>0</v>
      </c>
      <c r="O110" s="194">
        <v>0</v>
      </c>
      <c r="P110" s="194">
        <v>17582</v>
      </c>
      <c r="Q110" s="194">
        <v>78098</v>
      </c>
      <c r="R110" s="194">
        <v>0</v>
      </c>
      <c r="S110" s="194">
        <v>0</v>
      </c>
      <c r="T110" s="194">
        <v>0</v>
      </c>
      <c r="U110" s="194">
        <v>9747640</v>
      </c>
      <c r="V110" s="194">
        <v>0</v>
      </c>
      <c r="W110" s="194">
        <v>0</v>
      </c>
      <c r="X110" s="194">
        <v>519166</v>
      </c>
      <c r="Y110" s="194">
        <v>0</v>
      </c>
      <c r="Z110" s="194">
        <v>0</v>
      </c>
      <c r="AA110" s="194">
        <v>0</v>
      </c>
      <c r="AB110" s="194">
        <v>23266</v>
      </c>
      <c r="AC110" s="194">
        <v>0</v>
      </c>
      <c r="AD110" s="194">
        <v>380546</v>
      </c>
      <c r="AE110" s="194">
        <v>13221</v>
      </c>
      <c r="AF110" s="194">
        <v>0</v>
      </c>
      <c r="AG110" s="194">
        <v>0</v>
      </c>
      <c r="AH110" s="194">
        <v>0</v>
      </c>
      <c r="AI110" s="194">
        <v>0</v>
      </c>
      <c r="AJ110" s="194">
        <v>1358645</v>
      </c>
      <c r="AK110" s="194">
        <v>23055</v>
      </c>
      <c r="AL110" s="194">
        <v>2085424</v>
      </c>
      <c r="AM110" s="194">
        <v>3356404</v>
      </c>
      <c r="AN110" s="194">
        <v>0</v>
      </c>
      <c r="AO110" s="194">
        <v>49763</v>
      </c>
      <c r="AP110" s="194">
        <v>0</v>
      </c>
      <c r="AQ110" s="194">
        <v>51000</v>
      </c>
      <c r="AR110" s="194">
        <v>0</v>
      </c>
      <c r="AS110" s="194">
        <v>0</v>
      </c>
      <c r="AT110" s="194">
        <v>0</v>
      </c>
      <c r="AU110" s="194">
        <v>0</v>
      </c>
      <c r="AV110" s="194">
        <v>0</v>
      </c>
      <c r="AW110" s="194">
        <v>0</v>
      </c>
      <c r="AX110" s="194">
        <v>0</v>
      </c>
      <c r="AY110" s="194">
        <v>0</v>
      </c>
      <c r="AZ110" s="194">
        <v>64107</v>
      </c>
      <c r="BA110" s="194">
        <v>206378</v>
      </c>
      <c r="BB110" s="194">
        <v>4974</v>
      </c>
      <c r="BC110" s="194">
        <v>254153</v>
      </c>
      <c r="BD110" s="194">
        <v>589547</v>
      </c>
      <c r="BE110" s="194">
        <v>0</v>
      </c>
      <c r="BF110" s="194">
        <v>131876</v>
      </c>
      <c r="BG110" s="194">
        <v>0</v>
      </c>
      <c r="BH110" s="194">
        <v>0</v>
      </c>
      <c r="BI110" s="194">
        <v>0</v>
      </c>
      <c r="BJ110" s="194">
        <v>0</v>
      </c>
      <c r="BK110" s="194">
        <v>229211</v>
      </c>
      <c r="BL110" s="195">
        <v>27452685</v>
      </c>
      <c r="BM110" s="194">
        <v>138161</v>
      </c>
      <c r="BN110" s="194">
        <v>744125</v>
      </c>
      <c r="BO110" s="194">
        <v>0</v>
      </c>
      <c r="BP110" s="194">
        <v>0</v>
      </c>
      <c r="BQ110" s="194">
        <v>72874</v>
      </c>
      <c r="BR110" s="194">
        <v>0</v>
      </c>
      <c r="BS110" s="194">
        <v>574721</v>
      </c>
      <c r="BT110" s="194">
        <v>0</v>
      </c>
      <c r="BU110" s="194">
        <v>0</v>
      </c>
      <c r="BV110" s="194">
        <v>69627</v>
      </c>
      <c r="BW110" s="194">
        <v>0</v>
      </c>
      <c r="BX110" s="194">
        <v>0</v>
      </c>
      <c r="BY110" s="194">
        <v>0</v>
      </c>
      <c r="BZ110" s="194">
        <v>25203</v>
      </c>
      <c r="CA110" s="194">
        <v>0</v>
      </c>
      <c r="CB110" s="194">
        <v>0</v>
      </c>
      <c r="CC110" s="194">
        <v>0</v>
      </c>
      <c r="CD110" s="194">
        <v>0</v>
      </c>
      <c r="CE110" s="194">
        <v>586027</v>
      </c>
      <c r="CF110" s="194">
        <v>0</v>
      </c>
      <c r="CG110" s="194">
        <v>0</v>
      </c>
      <c r="CH110" s="194">
        <v>0</v>
      </c>
      <c r="CI110" s="194">
        <v>0</v>
      </c>
      <c r="CJ110" s="194">
        <v>0</v>
      </c>
      <c r="CK110" s="194">
        <v>0</v>
      </c>
      <c r="CL110" s="194">
        <v>0</v>
      </c>
      <c r="CM110" s="195">
        <v>29663422</v>
      </c>
      <c r="CN110" s="194">
        <v>0</v>
      </c>
      <c r="CO110" s="194">
        <v>0</v>
      </c>
      <c r="CP110" s="194">
        <v>0</v>
      </c>
      <c r="CQ110" s="194">
        <v>1233638</v>
      </c>
      <c r="CR110" s="194">
        <v>0</v>
      </c>
      <c r="CS110" s="195">
        <v>30897060</v>
      </c>
      <c r="CT110" s="194">
        <v>967974</v>
      </c>
      <c r="CU110" s="194">
        <v>1337472</v>
      </c>
      <c r="CV110" s="194">
        <v>0</v>
      </c>
      <c r="CW110" s="194">
        <v>0</v>
      </c>
      <c r="CX110" s="194">
        <v>287027</v>
      </c>
      <c r="CY110" s="194">
        <v>0</v>
      </c>
      <c r="CZ110" s="194">
        <v>0</v>
      </c>
      <c r="DA110" s="194">
        <v>0</v>
      </c>
      <c r="DB110" s="194">
        <v>0</v>
      </c>
      <c r="DC110" s="194">
        <v>0</v>
      </c>
      <c r="DD110" s="194">
        <v>0</v>
      </c>
      <c r="DE110" s="194">
        <v>0</v>
      </c>
      <c r="DF110" s="194">
        <v>0</v>
      </c>
      <c r="DG110" s="194">
        <v>567447</v>
      </c>
      <c r="DH110" s="194">
        <v>4732341</v>
      </c>
      <c r="DI110" s="194">
        <v>233632</v>
      </c>
      <c r="DJ110" s="194">
        <v>437588</v>
      </c>
      <c r="DK110" s="194">
        <v>0</v>
      </c>
      <c r="DL110" s="194">
        <v>0</v>
      </c>
      <c r="DM110" s="194">
        <v>0</v>
      </c>
      <c r="DN110" s="194">
        <v>376525</v>
      </c>
      <c r="DO110" s="194">
        <v>342933</v>
      </c>
      <c r="DP110" s="194">
        <v>0</v>
      </c>
      <c r="DQ110" s="194">
        <v>0</v>
      </c>
      <c r="DR110" s="194">
        <v>0</v>
      </c>
      <c r="DS110" s="194">
        <v>0</v>
      </c>
      <c r="DT110" s="194">
        <v>0</v>
      </c>
      <c r="DU110" s="194">
        <v>5428195</v>
      </c>
      <c r="DV110" s="194">
        <v>0</v>
      </c>
      <c r="DW110" s="194">
        <v>0</v>
      </c>
      <c r="DX110" s="194">
        <v>0</v>
      </c>
      <c r="DY110" s="194">
        <v>0</v>
      </c>
      <c r="DZ110" s="194">
        <v>0</v>
      </c>
      <c r="EA110" s="194">
        <v>434545</v>
      </c>
      <c r="EB110" s="194">
        <v>104673</v>
      </c>
      <c r="EC110" s="194">
        <v>0</v>
      </c>
      <c r="ED110" s="194">
        <v>0</v>
      </c>
      <c r="EE110" s="194">
        <v>0</v>
      </c>
      <c r="EF110" s="194">
        <v>0</v>
      </c>
      <c r="EG110" s="194">
        <v>0</v>
      </c>
      <c r="EH110" s="194">
        <v>0</v>
      </c>
      <c r="EI110" s="194">
        <v>0</v>
      </c>
      <c r="EJ110" s="194">
        <v>0</v>
      </c>
      <c r="EK110" s="194">
        <v>0</v>
      </c>
      <c r="EL110" s="194">
        <v>38627</v>
      </c>
      <c r="EM110" s="194">
        <v>0</v>
      </c>
      <c r="EN110" s="194">
        <v>640315</v>
      </c>
      <c r="EO110" s="194">
        <v>8550</v>
      </c>
      <c r="EP110" s="194">
        <v>0</v>
      </c>
      <c r="EQ110" s="194">
        <v>0</v>
      </c>
      <c r="ER110" s="194">
        <v>1557260</v>
      </c>
      <c r="ES110" s="194">
        <v>0</v>
      </c>
      <c r="ET110" s="194">
        <v>0</v>
      </c>
      <c r="EU110" s="194">
        <v>50000</v>
      </c>
      <c r="EV110" s="194">
        <v>61324</v>
      </c>
      <c r="EW110" s="194">
        <v>0</v>
      </c>
      <c r="EX110" s="194">
        <v>1670</v>
      </c>
      <c r="EY110" s="194">
        <v>219726</v>
      </c>
      <c r="EZ110" s="194">
        <v>63451</v>
      </c>
      <c r="FA110" s="194">
        <v>0</v>
      </c>
      <c r="FB110" s="194">
        <v>0</v>
      </c>
      <c r="FC110" s="194">
        <v>2633803</v>
      </c>
      <c r="FD110" s="194">
        <v>0</v>
      </c>
      <c r="FE110" s="194">
        <v>0</v>
      </c>
      <c r="FF110" s="194">
        <v>0</v>
      </c>
      <c r="FG110" s="194">
        <v>2258563</v>
      </c>
      <c r="FH110" s="194">
        <v>0</v>
      </c>
      <c r="FI110" s="194">
        <v>877423</v>
      </c>
      <c r="FJ110" s="194">
        <v>0</v>
      </c>
      <c r="FK110" s="194">
        <v>151657</v>
      </c>
      <c r="FL110" s="194">
        <v>0</v>
      </c>
      <c r="FM110" s="194">
        <v>614984</v>
      </c>
      <c r="FN110" s="194">
        <v>471056</v>
      </c>
      <c r="FO110" s="194">
        <v>0</v>
      </c>
      <c r="FP110" s="194">
        <v>0</v>
      </c>
      <c r="FQ110" s="194">
        <v>941310</v>
      </c>
      <c r="FR110" s="194">
        <v>1766862</v>
      </c>
      <c r="FS110" s="194">
        <v>1704</v>
      </c>
      <c r="FT110" s="194">
        <v>0</v>
      </c>
      <c r="FU110" s="194">
        <v>255501</v>
      </c>
      <c r="FV110" s="194">
        <v>10618</v>
      </c>
      <c r="FW110" s="194">
        <v>0</v>
      </c>
      <c r="FX110" s="194">
        <v>1000</v>
      </c>
      <c r="FY110" s="194">
        <v>1923000</v>
      </c>
      <c r="FZ110" s="194">
        <v>1160298</v>
      </c>
      <c r="GA110" s="195">
        <v>30959053</v>
      </c>
      <c r="GB110" s="194">
        <v>1233638</v>
      </c>
      <c r="GC110" s="195">
        <v>32192690</v>
      </c>
    </row>
    <row r="111" spans="1:185">
      <c r="A111" s="206">
        <f t="shared" si="264"/>
        <v>0</v>
      </c>
      <c r="B111" s="199" t="s">
        <v>24</v>
      </c>
      <c r="C111" s="191" t="s">
        <v>180</v>
      </c>
      <c r="D111" s="191" t="s">
        <v>24</v>
      </c>
      <c r="E111" s="191" t="s">
        <v>158</v>
      </c>
      <c r="F111" s="191" t="s">
        <v>173</v>
      </c>
      <c r="G111" s="192">
        <v>1720</v>
      </c>
      <c r="H111" s="192">
        <v>0</v>
      </c>
      <c r="I111" s="193">
        <v>1.2</v>
      </c>
      <c r="J111" s="194">
        <v>126640029</v>
      </c>
      <c r="K111" s="194">
        <v>1260000</v>
      </c>
      <c r="L111" s="194">
        <v>272101</v>
      </c>
      <c r="M111" s="194">
        <v>0</v>
      </c>
      <c r="N111" s="194">
        <v>0</v>
      </c>
      <c r="O111" s="194">
        <v>0</v>
      </c>
      <c r="P111" s="194">
        <v>0</v>
      </c>
      <c r="Q111" s="194">
        <v>3135</v>
      </c>
      <c r="R111" s="194">
        <v>0</v>
      </c>
      <c r="S111" s="194">
        <v>0</v>
      </c>
      <c r="T111" s="194">
        <v>0</v>
      </c>
      <c r="U111" s="194">
        <v>513972</v>
      </c>
      <c r="V111" s="194">
        <v>19483</v>
      </c>
      <c r="W111" s="194">
        <v>0</v>
      </c>
      <c r="X111" s="194">
        <v>32127</v>
      </c>
      <c r="Y111" s="194">
        <v>0</v>
      </c>
      <c r="Z111" s="194">
        <v>0</v>
      </c>
      <c r="AA111" s="194">
        <v>0</v>
      </c>
      <c r="AB111" s="194">
        <v>1323</v>
      </c>
      <c r="AC111" s="194">
        <v>0</v>
      </c>
      <c r="AD111" s="194">
        <v>8210</v>
      </c>
      <c r="AE111" s="194">
        <v>280</v>
      </c>
      <c r="AF111" s="194">
        <v>0</v>
      </c>
      <c r="AG111" s="194">
        <v>40</v>
      </c>
      <c r="AH111" s="194">
        <v>0</v>
      </c>
      <c r="AI111" s="194">
        <v>0</v>
      </c>
      <c r="AJ111" s="194">
        <v>9525</v>
      </c>
      <c r="AK111" s="194">
        <v>21057</v>
      </c>
      <c r="AL111" s="194">
        <v>334613</v>
      </c>
      <c r="AM111" s="194">
        <v>369719</v>
      </c>
      <c r="AN111" s="194">
        <v>0</v>
      </c>
      <c r="AO111" s="194">
        <v>0</v>
      </c>
      <c r="AP111" s="194">
        <v>0</v>
      </c>
      <c r="AQ111" s="194">
        <v>97928</v>
      </c>
      <c r="AR111" s="194">
        <v>0</v>
      </c>
      <c r="AS111" s="194">
        <v>0</v>
      </c>
      <c r="AT111" s="194">
        <v>0</v>
      </c>
      <c r="AU111" s="194">
        <v>0</v>
      </c>
      <c r="AV111" s="194">
        <v>0</v>
      </c>
      <c r="AW111" s="194">
        <v>0</v>
      </c>
      <c r="AX111" s="194">
        <v>0</v>
      </c>
      <c r="AY111" s="194">
        <v>0</v>
      </c>
      <c r="AZ111" s="194">
        <v>0</v>
      </c>
      <c r="BA111" s="194">
        <v>1050</v>
      </c>
      <c r="BB111" s="194">
        <v>105526</v>
      </c>
      <c r="BC111" s="194">
        <v>13050</v>
      </c>
      <c r="BD111" s="194">
        <v>13395</v>
      </c>
      <c r="BE111" s="194">
        <v>0</v>
      </c>
      <c r="BF111" s="194">
        <v>32280</v>
      </c>
      <c r="BG111" s="194">
        <v>0</v>
      </c>
      <c r="BH111" s="194">
        <v>0</v>
      </c>
      <c r="BI111" s="194">
        <v>4683</v>
      </c>
      <c r="BJ111" s="194">
        <v>0</v>
      </c>
      <c r="BK111" s="194">
        <v>3792</v>
      </c>
      <c r="BL111" s="195">
        <v>1857289</v>
      </c>
      <c r="BM111" s="194">
        <v>10539</v>
      </c>
      <c r="BN111" s="194">
        <v>16465</v>
      </c>
      <c r="BO111" s="194">
        <v>0</v>
      </c>
      <c r="BP111" s="194">
        <v>0</v>
      </c>
      <c r="BQ111" s="194">
        <v>0</v>
      </c>
      <c r="BR111" s="194">
        <v>0</v>
      </c>
      <c r="BS111" s="194">
        <v>22040</v>
      </c>
      <c r="BT111" s="194">
        <v>0</v>
      </c>
      <c r="BU111" s="194">
        <v>0</v>
      </c>
      <c r="BV111" s="194">
        <v>0</v>
      </c>
      <c r="BW111" s="194">
        <v>0</v>
      </c>
      <c r="BX111" s="194">
        <v>0</v>
      </c>
      <c r="BY111" s="194">
        <v>0</v>
      </c>
      <c r="BZ111" s="194">
        <v>23438</v>
      </c>
      <c r="CA111" s="194">
        <v>0</v>
      </c>
      <c r="CB111" s="194">
        <v>10452</v>
      </c>
      <c r="CC111" s="194">
        <v>0</v>
      </c>
      <c r="CD111" s="194">
        <v>0</v>
      </c>
      <c r="CE111" s="194">
        <v>0</v>
      </c>
      <c r="CF111" s="194">
        <v>0</v>
      </c>
      <c r="CG111" s="194">
        <v>0</v>
      </c>
      <c r="CH111" s="194">
        <v>0</v>
      </c>
      <c r="CI111" s="194">
        <v>0</v>
      </c>
      <c r="CJ111" s="194">
        <v>0</v>
      </c>
      <c r="CK111" s="194">
        <v>0</v>
      </c>
      <c r="CL111" s="194">
        <v>0</v>
      </c>
      <c r="CM111" s="195">
        <v>1940223</v>
      </c>
      <c r="CN111" s="194">
        <v>0</v>
      </c>
      <c r="CO111" s="194">
        <v>0</v>
      </c>
      <c r="CP111" s="194">
        <v>0</v>
      </c>
      <c r="CQ111" s="194">
        <v>0</v>
      </c>
      <c r="CR111" s="194">
        <v>0</v>
      </c>
      <c r="CS111" s="195">
        <v>1940223</v>
      </c>
      <c r="CT111" s="194">
        <v>134803</v>
      </c>
      <c r="CU111" s="194">
        <v>125832</v>
      </c>
      <c r="CV111" s="194">
        <v>0</v>
      </c>
      <c r="CW111" s="194">
        <v>0</v>
      </c>
      <c r="CX111" s="194">
        <v>6756</v>
      </c>
      <c r="CY111" s="194">
        <v>0</v>
      </c>
      <c r="CZ111" s="194">
        <v>0</v>
      </c>
      <c r="DA111" s="194">
        <v>0</v>
      </c>
      <c r="DB111" s="194">
        <v>0</v>
      </c>
      <c r="DC111" s="194">
        <v>0</v>
      </c>
      <c r="DD111" s="194">
        <v>0</v>
      </c>
      <c r="DE111" s="194">
        <v>0</v>
      </c>
      <c r="DF111" s="194">
        <v>0</v>
      </c>
      <c r="DG111" s="194">
        <v>0</v>
      </c>
      <c r="DH111" s="194">
        <v>179526</v>
      </c>
      <c r="DI111" s="194">
        <v>216759</v>
      </c>
      <c r="DJ111" s="194">
        <v>0</v>
      </c>
      <c r="DK111" s="194">
        <v>0</v>
      </c>
      <c r="DL111" s="194">
        <v>0</v>
      </c>
      <c r="DM111" s="194">
        <v>0</v>
      </c>
      <c r="DN111" s="194">
        <v>20964</v>
      </c>
      <c r="DO111" s="194">
        <v>0</v>
      </c>
      <c r="DP111" s="194">
        <v>0</v>
      </c>
      <c r="DQ111" s="194">
        <v>0</v>
      </c>
      <c r="DR111" s="194">
        <v>0</v>
      </c>
      <c r="DS111" s="194">
        <v>0</v>
      </c>
      <c r="DT111" s="194">
        <v>0</v>
      </c>
      <c r="DU111" s="194">
        <v>209150</v>
      </c>
      <c r="DV111" s="194">
        <v>0</v>
      </c>
      <c r="DW111" s="194">
        <v>0</v>
      </c>
      <c r="DX111" s="194">
        <v>0</v>
      </c>
      <c r="DY111" s="194">
        <v>0</v>
      </c>
      <c r="DZ111" s="194">
        <v>0</v>
      </c>
      <c r="EA111" s="194">
        <v>0</v>
      </c>
      <c r="EB111" s="194">
        <v>23773</v>
      </c>
      <c r="EC111" s="194">
        <v>0</v>
      </c>
      <c r="ED111" s="194">
        <v>0</v>
      </c>
      <c r="EE111" s="194">
        <v>0</v>
      </c>
      <c r="EF111" s="194">
        <v>0</v>
      </c>
      <c r="EG111" s="194">
        <v>0</v>
      </c>
      <c r="EH111" s="194">
        <v>0</v>
      </c>
      <c r="EI111" s="194">
        <v>0</v>
      </c>
      <c r="EJ111" s="194">
        <v>0</v>
      </c>
      <c r="EK111" s="194">
        <v>0</v>
      </c>
      <c r="EL111" s="194">
        <v>0</v>
      </c>
      <c r="EM111" s="194">
        <v>0</v>
      </c>
      <c r="EN111" s="194">
        <v>0</v>
      </c>
      <c r="EO111" s="194">
        <v>0</v>
      </c>
      <c r="EP111" s="194">
        <v>0</v>
      </c>
      <c r="EQ111" s="194">
        <v>0</v>
      </c>
      <c r="ER111" s="194">
        <v>161705</v>
      </c>
      <c r="ES111" s="194">
        <v>0</v>
      </c>
      <c r="ET111" s="194">
        <v>1819</v>
      </c>
      <c r="EU111" s="194">
        <v>50000</v>
      </c>
      <c r="EV111" s="194">
        <v>4815</v>
      </c>
      <c r="EW111" s="194">
        <v>0</v>
      </c>
      <c r="EX111" s="194">
        <v>3000</v>
      </c>
      <c r="EY111" s="194">
        <v>0</v>
      </c>
      <c r="EZ111" s="194">
        <v>3468</v>
      </c>
      <c r="FA111" s="194">
        <v>0</v>
      </c>
      <c r="FB111" s="194">
        <v>0</v>
      </c>
      <c r="FC111" s="194">
        <v>193411</v>
      </c>
      <c r="FD111" s="194">
        <v>0</v>
      </c>
      <c r="FE111" s="194">
        <v>0</v>
      </c>
      <c r="FF111" s="194">
        <v>0</v>
      </c>
      <c r="FG111" s="194">
        <v>286765</v>
      </c>
      <c r="FH111" s="194">
        <v>28965</v>
      </c>
      <c r="FI111" s="194">
        <v>0</v>
      </c>
      <c r="FJ111" s="194">
        <v>0</v>
      </c>
      <c r="FK111" s="194">
        <v>0</v>
      </c>
      <c r="FL111" s="194">
        <v>0</v>
      </c>
      <c r="FM111" s="194">
        <v>21251</v>
      </c>
      <c r="FN111" s="194">
        <v>6807</v>
      </c>
      <c r="FO111" s="194">
        <v>0</v>
      </c>
      <c r="FP111" s="194">
        <v>0</v>
      </c>
      <c r="FQ111" s="194">
        <v>47191</v>
      </c>
      <c r="FR111" s="194">
        <v>56515</v>
      </c>
      <c r="FS111" s="194">
        <v>0</v>
      </c>
      <c r="FT111" s="194">
        <v>0</v>
      </c>
      <c r="FU111" s="194">
        <v>24687</v>
      </c>
      <c r="FV111" s="194">
        <v>5440</v>
      </c>
      <c r="FW111" s="194">
        <v>0</v>
      </c>
      <c r="FX111" s="194">
        <v>0</v>
      </c>
      <c r="FY111" s="194">
        <v>50000</v>
      </c>
      <c r="FZ111" s="194">
        <v>56656</v>
      </c>
      <c r="GA111" s="195">
        <v>1920058</v>
      </c>
      <c r="GB111" s="194">
        <v>0</v>
      </c>
      <c r="GC111" s="195">
        <v>1920058</v>
      </c>
    </row>
    <row r="112" spans="1:185">
      <c r="A112" s="206">
        <f t="shared" si="264"/>
        <v>0</v>
      </c>
      <c r="B112" s="197" t="s">
        <v>25</v>
      </c>
      <c r="C112" s="191" t="s">
        <v>181</v>
      </c>
      <c r="D112" s="191" t="s">
        <v>25</v>
      </c>
      <c r="E112" s="191" t="s">
        <v>158</v>
      </c>
      <c r="F112" s="191" t="s">
        <v>169</v>
      </c>
      <c r="G112" s="192">
        <v>2692</v>
      </c>
      <c r="H112" s="192">
        <v>0</v>
      </c>
      <c r="I112" s="193">
        <v>41.8</v>
      </c>
      <c r="J112" s="194">
        <v>265450406</v>
      </c>
      <c r="K112" s="194">
        <v>1139981</v>
      </c>
      <c r="L112" s="194">
        <v>241958</v>
      </c>
      <c r="M112" s="194">
        <v>0</v>
      </c>
      <c r="N112" s="194">
        <v>0</v>
      </c>
      <c r="O112" s="194">
        <v>0</v>
      </c>
      <c r="P112" s="194">
        <v>0</v>
      </c>
      <c r="Q112" s="194">
        <v>2949</v>
      </c>
      <c r="R112" s="194">
        <v>0</v>
      </c>
      <c r="S112" s="194">
        <v>0</v>
      </c>
      <c r="T112" s="194">
        <v>0</v>
      </c>
      <c r="U112" s="194">
        <v>798626</v>
      </c>
      <c r="V112" s="194">
        <v>0</v>
      </c>
      <c r="W112" s="194">
        <v>0</v>
      </c>
      <c r="X112" s="194">
        <v>30657</v>
      </c>
      <c r="Y112" s="194">
        <v>0</v>
      </c>
      <c r="Z112" s="194">
        <v>0</v>
      </c>
      <c r="AA112" s="194">
        <v>0</v>
      </c>
      <c r="AB112" s="194">
        <v>1201</v>
      </c>
      <c r="AC112" s="194">
        <v>0</v>
      </c>
      <c r="AD112" s="194">
        <v>0</v>
      </c>
      <c r="AE112" s="194">
        <v>0</v>
      </c>
      <c r="AF112" s="194">
        <v>0</v>
      </c>
      <c r="AG112" s="194">
        <v>0</v>
      </c>
      <c r="AH112" s="194">
        <v>0</v>
      </c>
      <c r="AI112" s="194">
        <v>0</v>
      </c>
      <c r="AJ112" s="194">
        <v>0</v>
      </c>
      <c r="AK112" s="194">
        <v>5382</v>
      </c>
      <c r="AL112" s="194">
        <v>0</v>
      </c>
      <c r="AM112" s="194">
        <v>0</v>
      </c>
      <c r="AN112" s="194">
        <v>0</v>
      </c>
      <c r="AO112" s="194">
        <v>0</v>
      </c>
      <c r="AP112" s="194">
        <v>0</v>
      </c>
      <c r="AQ112" s="194">
        <v>0</v>
      </c>
      <c r="AR112" s="194">
        <v>0</v>
      </c>
      <c r="AS112" s="194">
        <v>0</v>
      </c>
      <c r="AT112" s="194">
        <v>0</v>
      </c>
      <c r="AU112" s="194">
        <v>0</v>
      </c>
      <c r="AV112" s="194">
        <v>0</v>
      </c>
      <c r="AW112" s="194">
        <v>0</v>
      </c>
      <c r="AX112" s="194">
        <v>0</v>
      </c>
      <c r="AY112" s="194">
        <v>0</v>
      </c>
      <c r="AZ112" s="194">
        <v>0</v>
      </c>
      <c r="BA112" s="194">
        <v>1633</v>
      </c>
      <c r="BB112" s="194">
        <v>38962</v>
      </c>
      <c r="BC112" s="194">
        <v>0</v>
      </c>
      <c r="BD112" s="194">
        <v>380</v>
      </c>
      <c r="BE112" s="194">
        <v>0</v>
      </c>
      <c r="BF112" s="194">
        <v>0</v>
      </c>
      <c r="BG112" s="194">
        <v>0</v>
      </c>
      <c r="BH112" s="194">
        <v>0</v>
      </c>
      <c r="BI112" s="194">
        <v>0</v>
      </c>
      <c r="BJ112" s="194">
        <v>0</v>
      </c>
      <c r="BK112" s="194">
        <v>22960</v>
      </c>
      <c r="BL112" s="195">
        <v>1144707</v>
      </c>
      <c r="BM112" s="194">
        <v>16294</v>
      </c>
      <c r="BN112" s="194">
        <v>59581</v>
      </c>
      <c r="BO112" s="194">
        <v>6266</v>
      </c>
      <c r="BP112" s="194">
        <v>0</v>
      </c>
      <c r="BQ112" s="194">
        <v>0</v>
      </c>
      <c r="BR112" s="194">
        <v>0</v>
      </c>
      <c r="BS112" s="194">
        <v>32070</v>
      </c>
      <c r="BT112" s="194">
        <v>0</v>
      </c>
      <c r="BU112" s="194">
        <v>0</v>
      </c>
      <c r="BV112" s="194">
        <v>1068</v>
      </c>
      <c r="BW112" s="194">
        <v>0</v>
      </c>
      <c r="BX112" s="194">
        <v>0</v>
      </c>
      <c r="BY112" s="194">
        <v>0</v>
      </c>
      <c r="BZ112" s="194">
        <v>-92</v>
      </c>
      <c r="CA112" s="194">
        <v>0</v>
      </c>
      <c r="CB112" s="194">
        <v>0</v>
      </c>
      <c r="CC112" s="194">
        <v>0</v>
      </c>
      <c r="CD112" s="194">
        <v>0</v>
      </c>
      <c r="CE112" s="194">
        <v>0</v>
      </c>
      <c r="CF112" s="194">
        <v>0</v>
      </c>
      <c r="CG112" s="194">
        <v>0</v>
      </c>
      <c r="CH112" s="194">
        <v>0</v>
      </c>
      <c r="CI112" s="194">
        <v>0</v>
      </c>
      <c r="CJ112" s="194">
        <v>0</v>
      </c>
      <c r="CK112" s="194">
        <v>0</v>
      </c>
      <c r="CL112" s="194">
        <v>0</v>
      </c>
      <c r="CM112" s="195">
        <v>1259894</v>
      </c>
      <c r="CN112" s="194">
        <v>0</v>
      </c>
      <c r="CO112" s="194">
        <v>80000</v>
      </c>
      <c r="CP112" s="194">
        <v>0</v>
      </c>
      <c r="CQ112" s="194">
        <v>1000</v>
      </c>
      <c r="CR112" s="194">
        <v>0</v>
      </c>
      <c r="CS112" s="195">
        <v>1340894</v>
      </c>
      <c r="CT112" s="194">
        <v>877995</v>
      </c>
      <c r="CU112" s="194">
        <v>269426</v>
      </c>
      <c r="CV112" s="194">
        <v>0</v>
      </c>
      <c r="CW112" s="194">
        <v>0</v>
      </c>
      <c r="CX112" s="194">
        <v>15120</v>
      </c>
      <c r="CY112" s="194">
        <v>0</v>
      </c>
      <c r="CZ112" s="194">
        <v>0</v>
      </c>
      <c r="DA112" s="194">
        <v>0</v>
      </c>
      <c r="DB112" s="194">
        <v>0</v>
      </c>
      <c r="DC112" s="194">
        <v>0</v>
      </c>
      <c r="DD112" s="194">
        <v>0</v>
      </c>
      <c r="DE112" s="194">
        <v>0</v>
      </c>
      <c r="DF112" s="194">
        <v>0</v>
      </c>
      <c r="DG112" s="194">
        <v>0</v>
      </c>
      <c r="DH112" s="194">
        <v>1862</v>
      </c>
      <c r="DI112" s="194">
        <v>0</v>
      </c>
      <c r="DJ112" s="194">
        <v>93455</v>
      </c>
      <c r="DK112" s="194">
        <v>0</v>
      </c>
      <c r="DL112" s="194">
        <v>0</v>
      </c>
      <c r="DM112" s="194">
        <v>219</v>
      </c>
      <c r="DN112" s="194">
        <v>6957</v>
      </c>
      <c r="DO112" s="194">
        <v>1232</v>
      </c>
      <c r="DP112" s="194">
        <v>0</v>
      </c>
      <c r="DQ112" s="194">
        <v>0</v>
      </c>
      <c r="DR112" s="194">
        <v>0</v>
      </c>
      <c r="DS112" s="194">
        <v>0</v>
      </c>
      <c r="DT112" s="194">
        <v>0</v>
      </c>
      <c r="DU112" s="194">
        <v>518013</v>
      </c>
      <c r="DV112" s="194">
        <v>0</v>
      </c>
      <c r="DW112" s="194">
        <v>0</v>
      </c>
      <c r="DX112" s="194">
        <v>0</v>
      </c>
      <c r="DY112" s="194">
        <v>0</v>
      </c>
      <c r="DZ112" s="194">
        <v>0</v>
      </c>
      <c r="EA112" s="194">
        <v>36789</v>
      </c>
      <c r="EB112" s="194">
        <v>3031</v>
      </c>
      <c r="EC112" s="194">
        <v>0</v>
      </c>
      <c r="ED112" s="194">
        <v>0</v>
      </c>
      <c r="EE112" s="194">
        <v>0</v>
      </c>
      <c r="EF112" s="194">
        <v>0</v>
      </c>
      <c r="EG112" s="194">
        <v>0</v>
      </c>
      <c r="EH112" s="194">
        <v>0</v>
      </c>
      <c r="EI112" s="194">
        <v>0</v>
      </c>
      <c r="EJ112" s="194">
        <v>0</v>
      </c>
      <c r="EK112" s="194">
        <v>0</v>
      </c>
      <c r="EL112" s="194">
        <v>0</v>
      </c>
      <c r="EM112" s="194">
        <v>0</v>
      </c>
      <c r="EN112" s="194">
        <v>0</v>
      </c>
      <c r="EO112" s="194">
        <v>0</v>
      </c>
      <c r="EP112" s="194">
        <v>0</v>
      </c>
      <c r="EQ112" s="194">
        <v>0</v>
      </c>
      <c r="ER112" s="194">
        <v>11756</v>
      </c>
      <c r="ES112" s="194">
        <v>0</v>
      </c>
      <c r="ET112" s="194">
        <v>-55</v>
      </c>
      <c r="EU112" s="194">
        <v>7500</v>
      </c>
      <c r="EV112" s="194">
        <v>1159</v>
      </c>
      <c r="EW112" s="194">
        <v>0</v>
      </c>
      <c r="EX112" s="194">
        <v>0</v>
      </c>
      <c r="EY112" s="194">
        <v>1500</v>
      </c>
      <c r="EZ112" s="194">
        <v>0</v>
      </c>
      <c r="FA112" s="194">
        <v>0</v>
      </c>
      <c r="FB112" s="194">
        <v>0</v>
      </c>
      <c r="FC112" s="194">
        <v>0</v>
      </c>
      <c r="FD112" s="194">
        <v>0</v>
      </c>
      <c r="FE112" s="194">
        <v>0</v>
      </c>
      <c r="FF112" s="194">
        <v>0</v>
      </c>
      <c r="FG112" s="194">
        <v>0</v>
      </c>
      <c r="FH112" s="194">
        <v>0</v>
      </c>
      <c r="FI112" s="194">
        <v>95485</v>
      </c>
      <c r="FJ112" s="194">
        <v>0</v>
      </c>
      <c r="FK112" s="194">
        <v>0</v>
      </c>
      <c r="FL112" s="194">
        <v>0</v>
      </c>
      <c r="FM112" s="194">
        <v>43772</v>
      </c>
      <c r="FN112" s="194">
        <v>0</v>
      </c>
      <c r="FO112" s="194">
        <v>0</v>
      </c>
      <c r="FP112" s="194">
        <v>0</v>
      </c>
      <c r="FQ112" s="194">
        <v>38668</v>
      </c>
      <c r="FR112" s="194">
        <v>60572</v>
      </c>
      <c r="FS112" s="194">
        <v>360</v>
      </c>
      <c r="FT112" s="194">
        <v>0</v>
      </c>
      <c r="FU112" s="194">
        <v>31362</v>
      </c>
      <c r="FV112" s="194">
        <v>3822</v>
      </c>
      <c r="FW112" s="194">
        <v>0</v>
      </c>
      <c r="FX112" s="194">
        <v>0</v>
      </c>
      <c r="FY112" s="194">
        <v>80000</v>
      </c>
      <c r="FZ112" s="194">
        <v>30353</v>
      </c>
      <c r="GA112" s="195">
        <v>2230354</v>
      </c>
      <c r="GB112" s="194">
        <v>1000</v>
      </c>
      <c r="GC112" s="195">
        <v>2231354</v>
      </c>
    </row>
    <row r="113" spans="1:185">
      <c r="A113" s="206">
        <f t="shared" si="264"/>
        <v>0</v>
      </c>
      <c r="B113" s="197" t="s">
        <v>26</v>
      </c>
      <c r="C113" s="191" t="s">
        <v>182</v>
      </c>
      <c r="D113" s="191" t="s">
        <v>26</v>
      </c>
      <c r="E113" s="191" t="s">
        <v>158</v>
      </c>
      <c r="F113" s="191" t="s">
        <v>169</v>
      </c>
      <c r="G113" s="192">
        <v>8648</v>
      </c>
      <c r="H113" s="192">
        <v>0</v>
      </c>
      <c r="I113" s="193">
        <v>57.5</v>
      </c>
      <c r="J113" s="194">
        <v>972484595</v>
      </c>
      <c r="K113" s="194">
        <v>2125914</v>
      </c>
      <c r="L113" s="194">
        <v>2106030</v>
      </c>
      <c r="M113" s="194">
        <v>0</v>
      </c>
      <c r="N113" s="194">
        <v>200887</v>
      </c>
      <c r="O113" s="194">
        <v>0</v>
      </c>
      <c r="P113" s="194">
        <v>0</v>
      </c>
      <c r="Q113" s="194">
        <v>7397</v>
      </c>
      <c r="R113" s="194">
        <v>0</v>
      </c>
      <c r="S113" s="194">
        <v>0</v>
      </c>
      <c r="T113" s="194">
        <v>0</v>
      </c>
      <c r="U113" s="194">
        <v>1765304</v>
      </c>
      <c r="V113" s="194">
        <v>0</v>
      </c>
      <c r="W113" s="194">
        <v>0</v>
      </c>
      <c r="X113" s="194">
        <v>33096</v>
      </c>
      <c r="Y113" s="194">
        <v>0</v>
      </c>
      <c r="Z113" s="194">
        <v>0</v>
      </c>
      <c r="AA113" s="194">
        <v>0</v>
      </c>
      <c r="AB113" s="194">
        <v>4723</v>
      </c>
      <c r="AC113" s="194">
        <v>0</v>
      </c>
      <c r="AD113" s="194">
        <v>26556</v>
      </c>
      <c r="AE113" s="194">
        <v>1441</v>
      </c>
      <c r="AF113" s="194">
        <v>0</v>
      </c>
      <c r="AG113" s="194">
        <v>0</v>
      </c>
      <c r="AH113" s="194">
        <v>1912</v>
      </c>
      <c r="AI113" s="194">
        <v>0</v>
      </c>
      <c r="AJ113" s="194">
        <v>28889</v>
      </c>
      <c r="AK113" s="194">
        <v>5795</v>
      </c>
      <c r="AL113" s="194">
        <v>230961</v>
      </c>
      <c r="AM113" s="194">
        <v>110613</v>
      </c>
      <c r="AN113" s="194">
        <v>0</v>
      </c>
      <c r="AO113" s="194">
        <v>0</v>
      </c>
      <c r="AP113" s="194">
        <v>0</v>
      </c>
      <c r="AQ113" s="194">
        <v>0</v>
      </c>
      <c r="AR113" s="194">
        <v>0</v>
      </c>
      <c r="AS113" s="194">
        <v>0</v>
      </c>
      <c r="AT113" s="194">
        <v>0</v>
      </c>
      <c r="AU113" s="194">
        <v>0</v>
      </c>
      <c r="AV113" s="194">
        <v>0</v>
      </c>
      <c r="AW113" s="194">
        <v>0</v>
      </c>
      <c r="AX113" s="194">
        <v>0</v>
      </c>
      <c r="AY113" s="194">
        <v>0</v>
      </c>
      <c r="AZ113" s="194">
        <v>0</v>
      </c>
      <c r="BA113" s="194">
        <v>9306</v>
      </c>
      <c r="BB113" s="194">
        <v>12872</v>
      </c>
      <c r="BC113" s="194">
        <v>0</v>
      </c>
      <c r="BD113" s="194">
        <v>86668</v>
      </c>
      <c r="BE113" s="194">
        <v>0</v>
      </c>
      <c r="BF113" s="194">
        <v>0</v>
      </c>
      <c r="BG113" s="194">
        <v>0</v>
      </c>
      <c r="BH113" s="194">
        <v>0</v>
      </c>
      <c r="BI113" s="194">
        <v>6541</v>
      </c>
      <c r="BJ113" s="194">
        <v>0</v>
      </c>
      <c r="BK113" s="194">
        <v>169436</v>
      </c>
      <c r="BL113" s="195">
        <v>4808426</v>
      </c>
      <c r="BM113" s="194">
        <v>38473</v>
      </c>
      <c r="BN113" s="194">
        <v>219959</v>
      </c>
      <c r="BO113" s="194">
        <v>0</v>
      </c>
      <c r="BP113" s="194">
        <v>0</v>
      </c>
      <c r="BQ113" s="194">
        <v>0</v>
      </c>
      <c r="BR113" s="194">
        <v>0</v>
      </c>
      <c r="BS113" s="194">
        <v>142840</v>
      </c>
      <c r="BT113" s="194">
        <v>0</v>
      </c>
      <c r="BU113" s="194">
        <v>0</v>
      </c>
      <c r="BV113" s="194">
        <v>0</v>
      </c>
      <c r="BW113" s="194">
        <v>0</v>
      </c>
      <c r="BX113" s="194">
        <v>0</v>
      </c>
      <c r="BY113" s="194">
        <v>0</v>
      </c>
      <c r="BZ113" s="194">
        <v>2554</v>
      </c>
      <c r="CA113" s="194">
        <v>0</v>
      </c>
      <c r="CB113" s="194">
        <v>0</v>
      </c>
      <c r="CC113" s="194">
        <v>0</v>
      </c>
      <c r="CD113" s="194">
        <v>90945</v>
      </c>
      <c r="CE113" s="194">
        <v>0</v>
      </c>
      <c r="CF113" s="194">
        <v>0</v>
      </c>
      <c r="CG113" s="194">
        <v>0</v>
      </c>
      <c r="CH113" s="194">
        <v>0</v>
      </c>
      <c r="CI113" s="194">
        <v>0</v>
      </c>
      <c r="CJ113" s="194">
        <v>0</v>
      </c>
      <c r="CK113" s="194">
        <v>0</v>
      </c>
      <c r="CL113" s="194">
        <v>35223</v>
      </c>
      <c r="CM113" s="195">
        <v>5338420</v>
      </c>
      <c r="CN113" s="194">
        <v>0</v>
      </c>
      <c r="CO113" s="194">
        <v>48800</v>
      </c>
      <c r="CP113" s="194">
        <v>0</v>
      </c>
      <c r="CQ113" s="194">
        <v>489</v>
      </c>
      <c r="CR113" s="194">
        <v>0</v>
      </c>
      <c r="CS113" s="195">
        <v>5387709</v>
      </c>
      <c r="CT113" s="194">
        <v>167345</v>
      </c>
      <c r="CU113" s="194">
        <v>552765</v>
      </c>
      <c r="CV113" s="194">
        <v>0</v>
      </c>
      <c r="CW113" s="194">
        <v>0</v>
      </c>
      <c r="CX113" s="194">
        <v>63677</v>
      </c>
      <c r="CY113" s="194">
        <v>0</v>
      </c>
      <c r="CZ113" s="194">
        <v>0</v>
      </c>
      <c r="DA113" s="194">
        <v>0</v>
      </c>
      <c r="DB113" s="194">
        <v>0</v>
      </c>
      <c r="DC113" s="194">
        <v>0</v>
      </c>
      <c r="DD113" s="194">
        <v>0</v>
      </c>
      <c r="DE113" s="194">
        <v>0</v>
      </c>
      <c r="DF113" s="194">
        <v>0</v>
      </c>
      <c r="DG113" s="194">
        <v>0</v>
      </c>
      <c r="DH113" s="194">
        <v>7825</v>
      </c>
      <c r="DI113" s="194">
        <v>479600</v>
      </c>
      <c r="DJ113" s="194">
        <v>337136</v>
      </c>
      <c r="DK113" s="194">
        <v>0</v>
      </c>
      <c r="DL113" s="194">
        <v>0</v>
      </c>
      <c r="DM113" s="194">
        <v>0</v>
      </c>
      <c r="DN113" s="194">
        <v>160508</v>
      </c>
      <c r="DO113" s="194">
        <v>1428</v>
      </c>
      <c r="DP113" s="194">
        <v>0</v>
      </c>
      <c r="DQ113" s="194">
        <v>0</v>
      </c>
      <c r="DR113" s="194">
        <v>0</v>
      </c>
      <c r="DS113" s="194">
        <v>0</v>
      </c>
      <c r="DT113" s="194">
        <v>0</v>
      </c>
      <c r="DU113" s="194">
        <v>1366504</v>
      </c>
      <c r="DV113" s="194">
        <v>0</v>
      </c>
      <c r="DW113" s="194">
        <v>0</v>
      </c>
      <c r="DX113" s="194">
        <v>0</v>
      </c>
      <c r="DY113" s="194">
        <v>0</v>
      </c>
      <c r="DZ113" s="194">
        <v>0</v>
      </c>
      <c r="EA113" s="194">
        <v>158790</v>
      </c>
      <c r="EB113" s="194">
        <v>13831</v>
      </c>
      <c r="EC113" s="194">
        <v>290664</v>
      </c>
      <c r="ED113" s="194">
        <v>0</v>
      </c>
      <c r="EE113" s="194">
        <v>0</v>
      </c>
      <c r="EF113" s="194">
        <v>0</v>
      </c>
      <c r="EG113" s="194">
        <v>0</v>
      </c>
      <c r="EH113" s="194">
        <v>0</v>
      </c>
      <c r="EI113" s="194">
        <v>0</v>
      </c>
      <c r="EJ113" s="194">
        <v>0</v>
      </c>
      <c r="EK113" s="194">
        <v>0</v>
      </c>
      <c r="EL113" s="194">
        <v>0</v>
      </c>
      <c r="EM113" s="194">
        <v>0</v>
      </c>
      <c r="EN113" s="194">
        <v>0</v>
      </c>
      <c r="EO113" s="194">
        <v>0</v>
      </c>
      <c r="EP113" s="194">
        <v>0</v>
      </c>
      <c r="EQ113" s="194">
        <v>0</v>
      </c>
      <c r="ER113" s="194">
        <v>121124</v>
      </c>
      <c r="ES113" s="194">
        <v>0</v>
      </c>
      <c r="ET113" s="194">
        <v>28533</v>
      </c>
      <c r="EU113" s="194">
        <v>1000</v>
      </c>
      <c r="EV113" s="194">
        <v>2155</v>
      </c>
      <c r="EW113" s="194">
        <v>0</v>
      </c>
      <c r="EX113" s="194">
        <v>849</v>
      </c>
      <c r="EY113" s="194">
        <v>92023</v>
      </c>
      <c r="EZ113" s="194">
        <v>0</v>
      </c>
      <c r="FA113" s="194">
        <v>0</v>
      </c>
      <c r="FB113" s="194">
        <v>8348</v>
      </c>
      <c r="FC113" s="194">
        <v>293285</v>
      </c>
      <c r="FD113" s="194">
        <v>0</v>
      </c>
      <c r="FE113" s="194">
        <v>0</v>
      </c>
      <c r="FF113" s="194">
        <v>0</v>
      </c>
      <c r="FG113" s="194">
        <v>168055</v>
      </c>
      <c r="FH113" s="194">
        <v>0</v>
      </c>
      <c r="FI113" s="194">
        <v>447135</v>
      </c>
      <c r="FJ113" s="194">
        <v>0</v>
      </c>
      <c r="FK113" s="194">
        <v>0</v>
      </c>
      <c r="FL113" s="194">
        <v>0</v>
      </c>
      <c r="FM113" s="194">
        <v>95552</v>
      </c>
      <c r="FN113" s="194">
        <v>0</v>
      </c>
      <c r="FO113" s="194">
        <v>0</v>
      </c>
      <c r="FP113" s="194">
        <v>0</v>
      </c>
      <c r="FQ113" s="194">
        <v>114535</v>
      </c>
      <c r="FR113" s="194">
        <v>322339</v>
      </c>
      <c r="FS113" s="194">
        <v>3487</v>
      </c>
      <c r="FT113" s="194">
        <v>0</v>
      </c>
      <c r="FU113" s="194">
        <v>80759</v>
      </c>
      <c r="FV113" s="194">
        <v>0</v>
      </c>
      <c r="FW113" s="194">
        <v>0</v>
      </c>
      <c r="FX113" s="194">
        <v>42492</v>
      </c>
      <c r="FY113" s="194">
        <v>164713</v>
      </c>
      <c r="FZ113" s="194">
        <v>74321</v>
      </c>
      <c r="GA113" s="195">
        <v>5660779</v>
      </c>
      <c r="GB113" s="194">
        <v>489</v>
      </c>
      <c r="GC113" s="195">
        <v>5661267</v>
      </c>
    </row>
    <row r="114" spans="1:185">
      <c r="A114" s="206">
        <f t="shared" si="264"/>
        <v>0</v>
      </c>
      <c r="B114" s="199" t="s">
        <v>109</v>
      </c>
      <c r="C114" s="191" t="s">
        <v>183</v>
      </c>
      <c r="D114" s="191" t="s">
        <v>109</v>
      </c>
      <c r="E114" s="191" t="s">
        <v>158</v>
      </c>
      <c r="F114" s="191" t="s">
        <v>173</v>
      </c>
      <c r="G114" s="192">
        <v>2789</v>
      </c>
      <c r="H114" s="192">
        <v>0</v>
      </c>
      <c r="I114" s="193">
        <v>2.1</v>
      </c>
      <c r="J114" s="194">
        <v>238009756</v>
      </c>
      <c r="K114" s="194">
        <v>3735000</v>
      </c>
      <c r="L114" s="194">
        <v>259531</v>
      </c>
      <c r="M114" s="194">
        <v>0</v>
      </c>
      <c r="N114" s="194">
        <v>0</v>
      </c>
      <c r="O114" s="194">
        <v>0</v>
      </c>
      <c r="P114" s="194">
        <v>0</v>
      </c>
      <c r="Q114" s="194">
        <v>1156</v>
      </c>
      <c r="R114" s="194">
        <v>0</v>
      </c>
      <c r="S114" s="194">
        <v>0</v>
      </c>
      <c r="T114" s="194">
        <v>0</v>
      </c>
      <c r="U114" s="194">
        <v>821113</v>
      </c>
      <c r="V114" s="194">
        <v>34253</v>
      </c>
      <c r="W114" s="194">
        <v>0</v>
      </c>
      <c r="X114" s="194">
        <v>53546</v>
      </c>
      <c r="Y114" s="194">
        <v>0</v>
      </c>
      <c r="Z114" s="194">
        <v>0</v>
      </c>
      <c r="AA114" s="194">
        <v>0</v>
      </c>
      <c r="AB114" s="194">
        <v>1807</v>
      </c>
      <c r="AC114" s="194">
        <v>0</v>
      </c>
      <c r="AD114" s="194">
        <v>0</v>
      </c>
      <c r="AE114" s="194">
        <v>11968</v>
      </c>
      <c r="AF114" s="194">
        <v>0</v>
      </c>
      <c r="AG114" s="194">
        <v>0</v>
      </c>
      <c r="AH114" s="194">
        <v>0</v>
      </c>
      <c r="AI114" s="194">
        <v>0</v>
      </c>
      <c r="AJ114" s="194">
        <v>9135</v>
      </c>
      <c r="AK114" s="194">
        <v>5374</v>
      </c>
      <c r="AL114" s="194">
        <v>358615</v>
      </c>
      <c r="AM114" s="194">
        <v>197068</v>
      </c>
      <c r="AN114" s="194">
        <v>0</v>
      </c>
      <c r="AO114" s="194">
        <v>0</v>
      </c>
      <c r="AP114" s="194">
        <v>0</v>
      </c>
      <c r="AQ114" s="194">
        <v>0</v>
      </c>
      <c r="AR114" s="194">
        <v>0</v>
      </c>
      <c r="AS114" s="194">
        <v>0</v>
      </c>
      <c r="AT114" s="194">
        <v>0</v>
      </c>
      <c r="AU114" s="194">
        <v>0</v>
      </c>
      <c r="AV114" s="194">
        <v>0</v>
      </c>
      <c r="AW114" s="194">
        <v>0</v>
      </c>
      <c r="AX114" s="194">
        <v>0</v>
      </c>
      <c r="AY114" s="194">
        <v>0</v>
      </c>
      <c r="AZ114" s="194">
        <v>0</v>
      </c>
      <c r="BA114" s="194">
        <v>6762</v>
      </c>
      <c r="BB114" s="194">
        <v>0</v>
      </c>
      <c r="BC114" s="194">
        <v>15840</v>
      </c>
      <c r="BD114" s="194">
        <v>19457</v>
      </c>
      <c r="BE114" s="194">
        <v>0</v>
      </c>
      <c r="BF114" s="194">
        <v>3233</v>
      </c>
      <c r="BG114" s="194">
        <v>0</v>
      </c>
      <c r="BH114" s="194">
        <v>0</v>
      </c>
      <c r="BI114" s="194">
        <v>0</v>
      </c>
      <c r="BJ114" s="194">
        <v>0</v>
      </c>
      <c r="BK114" s="194">
        <v>1362</v>
      </c>
      <c r="BL114" s="195">
        <v>1800220</v>
      </c>
      <c r="BM114" s="194">
        <v>19271</v>
      </c>
      <c r="BN114" s="194">
        <v>38219</v>
      </c>
      <c r="BO114" s="194">
        <v>0</v>
      </c>
      <c r="BP114" s="194">
        <v>0</v>
      </c>
      <c r="BQ114" s="194">
        <v>425</v>
      </c>
      <c r="BR114" s="194">
        <v>0</v>
      </c>
      <c r="BS114" s="194">
        <v>42599</v>
      </c>
      <c r="BT114" s="194">
        <v>0</v>
      </c>
      <c r="BU114" s="194">
        <v>0</v>
      </c>
      <c r="BV114" s="194">
        <v>0</v>
      </c>
      <c r="BW114" s="194">
        <v>0</v>
      </c>
      <c r="BX114" s="194">
        <v>0</v>
      </c>
      <c r="BY114" s="194">
        <v>0</v>
      </c>
      <c r="BZ114" s="194">
        <v>3980</v>
      </c>
      <c r="CA114" s="194">
        <v>0</v>
      </c>
      <c r="CB114" s="194">
        <v>2550</v>
      </c>
      <c r="CC114" s="194">
        <v>0</v>
      </c>
      <c r="CD114" s="194">
        <v>0</v>
      </c>
      <c r="CE114" s="194">
        <v>0</v>
      </c>
      <c r="CF114" s="194">
        <v>0</v>
      </c>
      <c r="CG114" s="194">
        <v>0</v>
      </c>
      <c r="CH114" s="194">
        <v>0</v>
      </c>
      <c r="CI114" s="194">
        <v>0</v>
      </c>
      <c r="CJ114" s="194">
        <v>0</v>
      </c>
      <c r="CK114" s="194">
        <v>0</v>
      </c>
      <c r="CL114" s="194">
        <v>0</v>
      </c>
      <c r="CM114" s="195">
        <v>1907264</v>
      </c>
      <c r="CN114" s="194">
        <v>0</v>
      </c>
      <c r="CO114" s="194">
        <v>0</v>
      </c>
      <c r="CP114" s="194">
        <v>0</v>
      </c>
      <c r="CQ114" s="194">
        <v>0</v>
      </c>
      <c r="CR114" s="194">
        <v>0</v>
      </c>
      <c r="CS114" s="195">
        <v>1907264</v>
      </c>
      <c r="CT114" s="194">
        <v>105268</v>
      </c>
      <c r="CU114" s="194">
        <v>136922</v>
      </c>
      <c r="CV114" s="194">
        <v>0</v>
      </c>
      <c r="CW114" s="194">
        <v>0</v>
      </c>
      <c r="CX114" s="194">
        <v>61651</v>
      </c>
      <c r="CY114" s="194">
        <v>0</v>
      </c>
      <c r="CZ114" s="194">
        <v>0</v>
      </c>
      <c r="DA114" s="194">
        <v>0</v>
      </c>
      <c r="DB114" s="194">
        <v>0</v>
      </c>
      <c r="DC114" s="194">
        <v>0</v>
      </c>
      <c r="DD114" s="194">
        <v>0</v>
      </c>
      <c r="DE114" s="194">
        <v>0</v>
      </c>
      <c r="DF114" s="194">
        <v>0</v>
      </c>
      <c r="DG114" s="194">
        <v>0</v>
      </c>
      <c r="DH114" s="194">
        <v>1840</v>
      </c>
      <c r="DI114" s="194">
        <v>36103</v>
      </c>
      <c r="DJ114" s="194">
        <v>32237</v>
      </c>
      <c r="DK114" s="194">
        <v>0</v>
      </c>
      <c r="DL114" s="194">
        <v>0</v>
      </c>
      <c r="DM114" s="194">
        <v>0</v>
      </c>
      <c r="DN114" s="194">
        <v>262</v>
      </c>
      <c r="DO114" s="194">
        <v>750</v>
      </c>
      <c r="DP114" s="194">
        <v>0</v>
      </c>
      <c r="DQ114" s="194">
        <v>0</v>
      </c>
      <c r="DR114" s="194">
        <v>0</v>
      </c>
      <c r="DS114" s="194">
        <v>0</v>
      </c>
      <c r="DT114" s="194">
        <v>0</v>
      </c>
      <c r="DU114" s="194">
        <v>355841</v>
      </c>
      <c r="DV114" s="194">
        <v>0</v>
      </c>
      <c r="DW114" s="194">
        <v>0</v>
      </c>
      <c r="DX114" s="194">
        <v>0</v>
      </c>
      <c r="DY114" s="194">
        <v>0</v>
      </c>
      <c r="DZ114" s="194">
        <v>0</v>
      </c>
      <c r="EA114" s="194">
        <v>0</v>
      </c>
      <c r="EB114" s="194">
        <v>68361</v>
      </c>
      <c r="EC114" s="194">
        <v>0</v>
      </c>
      <c r="ED114" s="194">
        <v>0</v>
      </c>
      <c r="EE114" s="194">
        <v>0</v>
      </c>
      <c r="EF114" s="194">
        <v>0</v>
      </c>
      <c r="EG114" s="194">
        <v>0</v>
      </c>
      <c r="EH114" s="194">
        <v>0</v>
      </c>
      <c r="EI114" s="194">
        <v>0</v>
      </c>
      <c r="EJ114" s="194">
        <v>0</v>
      </c>
      <c r="EK114" s="194">
        <v>0</v>
      </c>
      <c r="EL114" s="194">
        <v>0</v>
      </c>
      <c r="EM114" s="194">
        <v>0</v>
      </c>
      <c r="EN114" s="194">
        <v>0</v>
      </c>
      <c r="EO114" s="194">
        <v>0</v>
      </c>
      <c r="EP114" s="194">
        <v>0</v>
      </c>
      <c r="EQ114" s="194">
        <v>0</v>
      </c>
      <c r="ER114" s="194">
        <v>16906</v>
      </c>
      <c r="ES114" s="194">
        <v>0</v>
      </c>
      <c r="ET114" s="194">
        <v>0</v>
      </c>
      <c r="EU114" s="194">
        <v>0</v>
      </c>
      <c r="EV114" s="194">
        <v>4661</v>
      </c>
      <c r="EW114" s="194">
        <v>0</v>
      </c>
      <c r="EX114" s="194">
        <v>0</v>
      </c>
      <c r="EY114" s="194">
        <v>0</v>
      </c>
      <c r="EZ114" s="194">
        <v>1025</v>
      </c>
      <c r="FA114" s="194">
        <v>0</v>
      </c>
      <c r="FB114" s="194">
        <v>48</v>
      </c>
      <c r="FC114" s="194">
        <v>153762</v>
      </c>
      <c r="FD114" s="194">
        <v>0</v>
      </c>
      <c r="FE114" s="194">
        <v>0</v>
      </c>
      <c r="FF114" s="194">
        <v>0</v>
      </c>
      <c r="FG114" s="194">
        <v>96315</v>
      </c>
      <c r="FH114" s="194">
        <v>4302</v>
      </c>
      <c r="FI114" s="194">
        <v>130451</v>
      </c>
      <c r="FJ114" s="194">
        <v>0</v>
      </c>
      <c r="FK114" s="194">
        <v>0</v>
      </c>
      <c r="FL114" s="194">
        <v>0</v>
      </c>
      <c r="FM114" s="194">
        <v>32020</v>
      </c>
      <c r="FN114" s="194">
        <v>0</v>
      </c>
      <c r="FO114" s="194">
        <v>0</v>
      </c>
      <c r="FP114" s="194">
        <v>35640</v>
      </c>
      <c r="FQ114" s="194">
        <v>34919</v>
      </c>
      <c r="FR114" s="194">
        <v>69911</v>
      </c>
      <c r="FS114" s="194">
        <v>0</v>
      </c>
      <c r="FT114" s="194">
        <v>0</v>
      </c>
      <c r="FU114" s="194">
        <v>28103</v>
      </c>
      <c r="FV114" s="194">
        <v>0</v>
      </c>
      <c r="FW114" s="194">
        <v>0</v>
      </c>
      <c r="FX114" s="194">
        <v>0</v>
      </c>
      <c r="FY114" s="194">
        <v>150000</v>
      </c>
      <c r="FZ114" s="194">
        <v>116005</v>
      </c>
      <c r="GA114" s="195">
        <v>1673303</v>
      </c>
      <c r="GB114" s="194">
        <v>0</v>
      </c>
      <c r="GC114" s="195">
        <v>1673303</v>
      </c>
    </row>
    <row r="115" spans="1:185">
      <c r="A115" s="206">
        <f t="shared" si="264"/>
        <v>0</v>
      </c>
      <c r="B115" s="197" t="s">
        <v>27</v>
      </c>
      <c r="C115" s="191" t="s">
        <v>184</v>
      </c>
      <c r="D115" s="191" t="s">
        <v>27</v>
      </c>
      <c r="E115" s="191" t="s">
        <v>158</v>
      </c>
      <c r="F115" s="191" t="s">
        <v>169</v>
      </c>
      <c r="G115" s="192">
        <v>1843</v>
      </c>
      <c r="H115" s="192">
        <v>0</v>
      </c>
      <c r="I115" s="193">
        <v>61.5</v>
      </c>
      <c r="J115" s="194">
        <v>260837670</v>
      </c>
      <c r="K115" s="194">
        <v>810241</v>
      </c>
      <c r="L115" s="194">
        <v>1194526</v>
      </c>
      <c r="M115" s="194">
        <v>0</v>
      </c>
      <c r="N115" s="194">
        <v>0</v>
      </c>
      <c r="O115" s="194">
        <v>0</v>
      </c>
      <c r="P115" s="194">
        <v>0</v>
      </c>
      <c r="Q115" s="194">
        <v>5133</v>
      </c>
      <c r="R115" s="194">
        <v>0</v>
      </c>
      <c r="S115" s="194">
        <v>0</v>
      </c>
      <c r="T115" s="194">
        <v>0</v>
      </c>
      <c r="U115" s="194">
        <v>501520</v>
      </c>
      <c r="V115" s="194">
        <v>0</v>
      </c>
      <c r="W115" s="194">
        <v>0</v>
      </c>
      <c r="X115" s="194">
        <v>2890</v>
      </c>
      <c r="Y115" s="194">
        <v>0</v>
      </c>
      <c r="Z115" s="194">
        <v>0</v>
      </c>
      <c r="AA115" s="194">
        <v>0</v>
      </c>
      <c r="AB115" s="194">
        <v>3224</v>
      </c>
      <c r="AC115" s="194">
        <v>0</v>
      </c>
      <c r="AD115" s="194">
        <v>0</v>
      </c>
      <c r="AE115" s="194">
        <v>30000</v>
      </c>
      <c r="AF115" s="194">
        <v>0</v>
      </c>
      <c r="AG115" s="194">
        <v>0</v>
      </c>
      <c r="AH115" s="194">
        <v>0</v>
      </c>
      <c r="AI115" s="194">
        <v>0</v>
      </c>
      <c r="AJ115" s="194">
        <v>0</v>
      </c>
      <c r="AK115" s="194">
        <v>6171</v>
      </c>
      <c r="AL115" s="194">
        <v>41191</v>
      </c>
      <c r="AM115" s="194">
        <v>34461</v>
      </c>
      <c r="AN115" s="194">
        <v>0</v>
      </c>
      <c r="AO115" s="194">
        <v>0</v>
      </c>
      <c r="AP115" s="194">
        <v>0</v>
      </c>
      <c r="AQ115" s="194">
        <v>0</v>
      </c>
      <c r="AR115" s="194">
        <v>0</v>
      </c>
      <c r="AS115" s="194">
        <v>0</v>
      </c>
      <c r="AT115" s="194">
        <v>0</v>
      </c>
      <c r="AU115" s="194">
        <v>0</v>
      </c>
      <c r="AV115" s="194">
        <v>0</v>
      </c>
      <c r="AW115" s="194">
        <v>0</v>
      </c>
      <c r="AX115" s="194">
        <v>0</v>
      </c>
      <c r="AY115" s="194">
        <v>0</v>
      </c>
      <c r="AZ115" s="194">
        <v>0</v>
      </c>
      <c r="BA115" s="194">
        <v>10546</v>
      </c>
      <c r="BB115" s="194">
        <v>3644</v>
      </c>
      <c r="BC115" s="194">
        <v>0</v>
      </c>
      <c r="BD115" s="194">
        <v>6585</v>
      </c>
      <c r="BE115" s="194">
        <v>0</v>
      </c>
      <c r="BF115" s="194">
        <v>0</v>
      </c>
      <c r="BG115" s="194">
        <v>0</v>
      </c>
      <c r="BH115" s="194">
        <v>0</v>
      </c>
      <c r="BI115" s="194">
        <v>2224</v>
      </c>
      <c r="BJ115" s="194">
        <v>0</v>
      </c>
      <c r="BK115" s="194">
        <v>14858</v>
      </c>
      <c r="BL115" s="195">
        <v>1856973</v>
      </c>
      <c r="BM115" s="194">
        <v>8808</v>
      </c>
      <c r="BN115" s="194">
        <v>15131</v>
      </c>
      <c r="BO115" s="194">
        <v>0</v>
      </c>
      <c r="BP115" s="194">
        <v>0</v>
      </c>
      <c r="BQ115" s="194">
        <v>0</v>
      </c>
      <c r="BR115" s="194">
        <v>0</v>
      </c>
      <c r="BS115" s="194">
        <v>130543</v>
      </c>
      <c r="BT115" s="194">
        <v>0</v>
      </c>
      <c r="BU115" s="194">
        <v>0</v>
      </c>
      <c r="BV115" s="194">
        <v>0</v>
      </c>
      <c r="BW115" s="194">
        <v>0</v>
      </c>
      <c r="BX115" s="194">
        <v>0</v>
      </c>
      <c r="BY115" s="194">
        <v>0</v>
      </c>
      <c r="BZ115" s="194">
        <v>15000</v>
      </c>
      <c r="CA115" s="194">
        <v>0</v>
      </c>
      <c r="CB115" s="194">
        <v>0</v>
      </c>
      <c r="CC115" s="194">
        <v>0</v>
      </c>
      <c r="CD115" s="194">
        <v>0</v>
      </c>
      <c r="CE115" s="194">
        <v>0</v>
      </c>
      <c r="CF115" s="194">
        <v>0</v>
      </c>
      <c r="CG115" s="194">
        <v>0</v>
      </c>
      <c r="CH115" s="194">
        <v>0</v>
      </c>
      <c r="CI115" s="194">
        <v>0</v>
      </c>
      <c r="CJ115" s="194">
        <v>0</v>
      </c>
      <c r="CK115" s="194">
        <v>0</v>
      </c>
      <c r="CL115" s="194">
        <v>0</v>
      </c>
      <c r="CM115" s="195">
        <v>2026455</v>
      </c>
      <c r="CN115" s="194">
        <v>0</v>
      </c>
      <c r="CO115" s="194">
        <v>16800</v>
      </c>
      <c r="CP115" s="194">
        <v>0</v>
      </c>
      <c r="CQ115" s="194">
        <v>18478</v>
      </c>
      <c r="CR115" s="194">
        <v>0</v>
      </c>
      <c r="CS115" s="195">
        <v>2061733</v>
      </c>
      <c r="CT115" s="194">
        <v>123923</v>
      </c>
      <c r="CU115" s="194">
        <v>198864</v>
      </c>
      <c r="CV115" s="194">
        <v>0</v>
      </c>
      <c r="CW115" s="194">
        <v>0</v>
      </c>
      <c r="CX115" s="194">
        <v>6288</v>
      </c>
      <c r="CY115" s="194">
        <v>0</v>
      </c>
      <c r="CZ115" s="194">
        <v>0</v>
      </c>
      <c r="DA115" s="194">
        <v>0</v>
      </c>
      <c r="DB115" s="194">
        <v>0</v>
      </c>
      <c r="DC115" s="194">
        <v>0</v>
      </c>
      <c r="DD115" s="194">
        <v>0</v>
      </c>
      <c r="DE115" s="194">
        <v>0</v>
      </c>
      <c r="DF115" s="194">
        <v>0</v>
      </c>
      <c r="DG115" s="194">
        <v>0</v>
      </c>
      <c r="DH115" s="194">
        <v>1300</v>
      </c>
      <c r="DI115" s="194">
        <v>162982</v>
      </c>
      <c r="DJ115" s="194">
        <v>41000</v>
      </c>
      <c r="DK115" s="194">
        <v>0</v>
      </c>
      <c r="DL115" s="194">
        <v>0</v>
      </c>
      <c r="DM115" s="194">
        <v>0</v>
      </c>
      <c r="DN115" s="194">
        <v>30420</v>
      </c>
      <c r="DO115" s="194">
        <v>580</v>
      </c>
      <c r="DP115" s="194">
        <v>0</v>
      </c>
      <c r="DQ115" s="194">
        <v>0</v>
      </c>
      <c r="DR115" s="194">
        <v>0</v>
      </c>
      <c r="DS115" s="194">
        <v>39879</v>
      </c>
      <c r="DT115" s="194">
        <v>0</v>
      </c>
      <c r="DU115" s="194">
        <v>849792</v>
      </c>
      <c r="DV115" s="194">
        <v>0</v>
      </c>
      <c r="DW115" s="194">
        <v>0</v>
      </c>
      <c r="DX115" s="194">
        <v>0</v>
      </c>
      <c r="DY115" s="194">
        <v>0</v>
      </c>
      <c r="DZ115" s="194">
        <v>0</v>
      </c>
      <c r="EA115" s="194">
        <v>197054</v>
      </c>
      <c r="EB115" s="194">
        <v>7892</v>
      </c>
      <c r="EC115" s="194">
        <v>8629</v>
      </c>
      <c r="ED115" s="194">
        <v>0</v>
      </c>
      <c r="EE115" s="194">
        <v>0</v>
      </c>
      <c r="EF115" s="194">
        <v>0</v>
      </c>
      <c r="EG115" s="194">
        <v>0</v>
      </c>
      <c r="EH115" s="194">
        <v>0</v>
      </c>
      <c r="EI115" s="194">
        <v>0</v>
      </c>
      <c r="EJ115" s="194">
        <v>0</v>
      </c>
      <c r="EK115" s="194">
        <v>0</v>
      </c>
      <c r="EL115" s="194">
        <v>0</v>
      </c>
      <c r="EM115" s="194">
        <v>0</v>
      </c>
      <c r="EN115" s="194">
        <v>0</v>
      </c>
      <c r="EO115" s="194">
        <v>0</v>
      </c>
      <c r="EP115" s="194">
        <v>0</v>
      </c>
      <c r="EQ115" s="194">
        <v>0</v>
      </c>
      <c r="ER115" s="194">
        <v>22517</v>
      </c>
      <c r="ES115" s="194">
        <v>24921</v>
      </c>
      <c r="ET115" s="194">
        <v>3369</v>
      </c>
      <c r="EU115" s="194">
        <v>25000</v>
      </c>
      <c r="EV115" s="194">
        <v>500</v>
      </c>
      <c r="EW115" s="194">
        <v>0</v>
      </c>
      <c r="EX115" s="194">
        <v>7900</v>
      </c>
      <c r="EY115" s="194">
        <v>0</v>
      </c>
      <c r="EZ115" s="194">
        <v>0</v>
      </c>
      <c r="FA115" s="194">
        <v>0</v>
      </c>
      <c r="FB115" s="194">
        <v>0</v>
      </c>
      <c r="FC115" s="194">
        <v>23241</v>
      </c>
      <c r="FD115" s="194">
        <v>0</v>
      </c>
      <c r="FE115" s="194">
        <v>0</v>
      </c>
      <c r="FF115" s="194">
        <v>0</v>
      </c>
      <c r="FG115" s="194">
        <v>10309</v>
      </c>
      <c r="FH115" s="194">
        <v>0</v>
      </c>
      <c r="FI115" s="194">
        <v>81310</v>
      </c>
      <c r="FJ115" s="194">
        <v>0</v>
      </c>
      <c r="FK115" s="194">
        <v>0</v>
      </c>
      <c r="FL115" s="194">
        <v>0</v>
      </c>
      <c r="FM115" s="194">
        <v>45486</v>
      </c>
      <c r="FN115" s="194">
        <v>0</v>
      </c>
      <c r="FO115" s="194">
        <v>0</v>
      </c>
      <c r="FP115" s="194">
        <v>0</v>
      </c>
      <c r="FQ115" s="194">
        <v>47293</v>
      </c>
      <c r="FR115" s="194">
        <v>196828</v>
      </c>
      <c r="FS115" s="194">
        <v>1315</v>
      </c>
      <c r="FT115" s="194">
        <v>0</v>
      </c>
      <c r="FU115" s="194">
        <v>41442</v>
      </c>
      <c r="FV115" s="194">
        <v>0</v>
      </c>
      <c r="FW115" s="194">
        <v>0</v>
      </c>
      <c r="FX115" s="194">
        <v>0</v>
      </c>
      <c r="FY115" s="194">
        <v>45601</v>
      </c>
      <c r="FZ115" s="194">
        <v>2029</v>
      </c>
      <c r="GA115" s="195">
        <v>2247664</v>
      </c>
      <c r="GB115" s="194">
        <v>18478</v>
      </c>
      <c r="GC115" s="195">
        <v>2266142</v>
      </c>
    </row>
    <row r="116" spans="1:185">
      <c r="A116" s="206">
        <f t="shared" si="264"/>
        <v>0</v>
      </c>
      <c r="B116" s="196" t="s">
        <v>28</v>
      </c>
      <c r="C116" s="191" t="s">
        <v>446</v>
      </c>
      <c r="D116" s="191" t="s">
        <v>28</v>
      </c>
      <c r="E116" s="191" t="s">
        <v>158</v>
      </c>
      <c r="F116" s="191" t="s">
        <v>169</v>
      </c>
      <c r="G116" s="192">
        <v>10254</v>
      </c>
      <c r="H116" s="192">
        <v>0</v>
      </c>
      <c r="I116" s="193">
        <v>1.4</v>
      </c>
      <c r="J116" s="194">
        <v>389563501</v>
      </c>
      <c r="K116" s="194">
        <v>7199463</v>
      </c>
      <c r="L116" s="194">
        <v>3824057</v>
      </c>
      <c r="M116" s="194">
        <v>0</v>
      </c>
      <c r="N116" s="194">
        <v>0</v>
      </c>
      <c r="O116" s="194">
        <v>0</v>
      </c>
      <c r="P116" s="194">
        <v>130013</v>
      </c>
      <c r="Q116" s="194">
        <v>16243</v>
      </c>
      <c r="R116" s="194">
        <v>0</v>
      </c>
      <c r="S116" s="194">
        <v>0</v>
      </c>
      <c r="T116" s="194">
        <v>0</v>
      </c>
      <c r="U116" s="194">
        <v>3079552</v>
      </c>
      <c r="V116" s="194">
        <v>161549</v>
      </c>
      <c r="W116" s="194">
        <v>0</v>
      </c>
      <c r="X116" s="194">
        <v>162368</v>
      </c>
      <c r="Y116" s="194">
        <v>0</v>
      </c>
      <c r="Z116" s="194">
        <v>0</v>
      </c>
      <c r="AA116" s="194">
        <v>0</v>
      </c>
      <c r="AB116" s="194">
        <v>166958</v>
      </c>
      <c r="AC116" s="194">
        <v>0</v>
      </c>
      <c r="AD116" s="194">
        <v>0</v>
      </c>
      <c r="AE116" s="194">
        <v>272623</v>
      </c>
      <c r="AF116" s="194">
        <v>0</v>
      </c>
      <c r="AG116" s="194">
        <v>0</v>
      </c>
      <c r="AH116" s="194">
        <v>0</v>
      </c>
      <c r="AI116" s="194">
        <v>127846</v>
      </c>
      <c r="AJ116" s="194">
        <v>2043</v>
      </c>
      <c r="AK116" s="194">
        <v>21640</v>
      </c>
      <c r="AL116" s="194">
        <v>2901331</v>
      </c>
      <c r="AM116" s="194">
        <v>1059618</v>
      </c>
      <c r="AN116" s="194">
        <v>0</v>
      </c>
      <c r="AO116" s="194">
        <v>0</v>
      </c>
      <c r="AP116" s="194">
        <v>0</v>
      </c>
      <c r="AQ116" s="194">
        <v>96523</v>
      </c>
      <c r="AR116" s="194">
        <v>0</v>
      </c>
      <c r="AS116" s="194">
        <v>0</v>
      </c>
      <c r="AT116" s="194">
        <v>0</v>
      </c>
      <c r="AU116" s="194">
        <v>0</v>
      </c>
      <c r="AV116" s="194">
        <v>0</v>
      </c>
      <c r="AW116" s="194">
        <v>0</v>
      </c>
      <c r="AX116" s="194">
        <v>0</v>
      </c>
      <c r="AY116" s="194">
        <v>235255</v>
      </c>
      <c r="AZ116" s="194">
        <v>0</v>
      </c>
      <c r="BA116" s="194">
        <v>8997</v>
      </c>
      <c r="BB116" s="194">
        <v>0</v>
      </c>
      <c r="BC116" s="194">
        <v>0</v>
      </c>
      <c r="BD116" s="194">
        <v>0</v>
      </c>
      <c r="BE116" s="194">
        <v>0</v>
      </c>
      <c r="BF116" s="194">
        <v>0</v>
      </c>
      <c r="BG116" s="194">
        <v>0</v>
      </c>
      <c r="BH116" s="194">
        <v>0</v>
      </c>
      <c r="BI116" s="194">
        <v>0</v>
      </c>
      <c r="BJ116" s="194">
        <v>0</v>
      </c>
      <c r="BK116" s="194">
        <v>203285</v>
      </c>
      <c r="BL116" s="195">
        <v>12469901</v>
      </c>
      <c r="BM116" s="194">
        <v>1234891</v>
      </c>
      <c r="BN116" s="194">
        <v>108556</v>
      </c>
      <c r="BO116" s="194">
        <v>0</v>
      </c>
      <c r="BP116" s="194">
        <v>0</v>
      </c>
      <c r="BQ116" s="194">
        <v>0</v>
      </c>
      <c r="BR116" s="194">
        <v>0</v>
      </c>
      <c r="BS116" s="194">
        <v>0</v>
      </c>
      <c r="BT116" s="194">
        <v>0</v>
      </c>
      <c r="BU116" s="194">
        <v>0</v>
      </c>
      <c r="BV116" s="194">
        <v>0</v>
      </c>
      <c r="BW116" s="194">
        <v>0</v>
      </c>
      <c r="BX116" s="194">
        <v>0</v>
      </c>
      <c r="BY116" s="194">
        <v>0</v>
      </c>
      <c r="BZ116" s="194">
        <v>5090986</v>
      </c>
      <c r="CA116" s="194">
        <v>0</v>
      </c>
      <c r="CB116" s="194">
        <v>0</v>
      </c>
      <c r="CC116" s="194">
        <v>0</v>
      </c>
      <c r="CD116" s="194">
        <v>0</v>
      </c>
      <c r="CE116" s="194">
        <v>0</v>
      </c>
      <c r="CF116" s="194">
        <v>0</v>
      </c>
      <c r="CG116" s="194">
        <v>0</v>
      </c>
      <c r="CH116" s="194">
        <v>0</v>
      </c>
      <c r="CI116" s="194">
        <v>0</v>
      </c>
      <c r="CJ116" s="194">
        <v>0</v>
      </c>
      <c r="CK116" s="194">
        <v>0</v>
      </c>
      <c r="CL116" s="194">
        <v>246864</v>
      </c>
      <c r="CM116" s="195">
        <v>19151198</v>
      </c>
      <c r="CN116" s="194">
        <v>0</v>
      </c>
      <c r="CO116" s="194">
        <v>69500</v>
      </c>
      <c r="CP116" s="194">
        <v>0</v>
      </c>
      <c r="CQ116" s="194">
        <v>1147128</v>
      </c>
      <c r="CR116" s="194">
        <v>0</v>
      </c>
      <c r="CS116" s="195">
        <v>20367826</v>
      </c>
      <c r="CT116" s="194">
        <v>651944</v>
      </c>
      <c r="CU116" s="194">
        <v>683684</v>
      </c>
      <c r="CV116" s="194">
        <v>0</v>
      </c>
      <c r="CW116" s="194">
        <v>0</v>
      </c>
      <c r="CX116" s="194">
        <v>6794</v>
      </c>
      <c r="CY116" s="194">
        <v>2200</v>
      </c>
      <c r="CZ116" s="194">
        <v>0</v>
      </c>
      <c r="DA116" s="194">
        <v>0</v>
      </c>
      <c r="DB116" s="194">
        <v>0</v>
      </c>
      <c r="DC116" s="194">
        <v>0</v>
      </c>
      <c r="DD116" s="194">
        <v>0</v>
      </c>
      <c r="DE116" s="194">
        <v>0</v>
      </c>
      <c r="DF116" s="194">
        <v>0</v>
      </c>
      <c r="DG116" s="194">
        <v>0</v>
      </c>
      <c r="DH116" s="194">
        <v>2479748</v>
      </c>
      <c r="DI116" s="194">
        <v>1961407</v>
      </c>
      <c r="DJ116" s="194">
        <v>0</v>
      </c>
      <c r="DK116" s="194">
        <v>0</v>
      </c>
      <c r="DL116" s="194">
        <v>0</v>
      </c>
      <c r="DM116" s="194">
        <v>0</v>
      </c>
      <c r="DN116" s="194">
        <v>115263</v>
      </c>
      <c r="DO116" s="194">
        <v>32634</v>
      </c>
      <c r="DP116" s="194">
        <v>0</v>
      </c>
      <c r="DQ116" s="194">
        <v>0</v>
      </c>
      <c r="DR116" s="194">
        <v>0</v>
      </c>
      <c r="DS116" s="194">
        <v>0</v>
      </c>
      <c r="DT116" s="194">
        <v>0</v>
      </c>
      <c r="DU116" s="194">
        <v>5491110</v>
      </c>
      <c r="DV116" s="194">
        <v>0</v>
      </c>
      <c r="DW116" s="194">
        <v>0</v>
      </c>
      <c r="DX116" s="194">
        <v>0</v>
      </c>
      <c r="DY116" s="194">
        <v>0</v>
      </c>
      <c r="DZ116" s="194">
        <v>0</v>
      </c>
      <c r="EA116" s="194">
        <v>0</v>
      </c>
      <c r="EB116" s="194">
        <v>158214</v>
      </c>
      <c r="EC116" s="194">
        <v>0</v>
      </c>
      <c r="ED116" s="194">
        <v>0</v>
      </c>
      <c r="EE116" s="194">
        <v>0</v>
      </c>
      <c r="EF116" s="194">
        <v>0</v>
      </c>
      <c r="EG116" s="194">
        <v>0</v>
      </c>
      <c r="EH116" s="194">
        <v>0</v>
      </c>
      <c r="EI116" s="194">
        <v>0</v>
      </c>
      <c r="EJ116" s="194">
        <v>0</v>
      </c>
      <c r="EK116" s="194">
        <v>0</v>
      </c>
      <c r="EL116" s="194">
        <v>0</v>
      </c>
      <c r="EM116" s="194">
        <v>130800</v>
      </c>
      <c r="EN116" s="194">
        <v>468305</v>
      </c>
      <c r="EO116" s="194">
        <v>0</v>
      </c>
      <c r="EP116" s="194">
        <v>0</v>
      </c>
      <c r="EQ116" s="194">
        <v>0</v>
      </c>
      <c r="ER116" s="194">
        <v>201067</v>
      </c>
      <c r="ES116" s="194">
        <v>0</v>
      </c>
      <c r="ET116" s="194">
        <v>20769</v>
      </c>
      <c r="EU116" s="194">
        <v>31000</v>
      </c>
      <c r="EV116" s="194">
        <v>9999</v>
      </c>
      <c r="EW116" s="194">
        <v>0</v>
      </c>
      <c r="EX116" s="194">
        <v>0</v>
      </c>
      <c r="EY116" s="194">
        <v>23500</v>
      </c>
      <c r="EZ116" s="194">
        <v>3953</v>
      </c>
      <c r="FA116" s="194">
        <v>0</v>
      </c>
      <c r="FB116" s="194">
        <v>0</v>
      </c>
      <c r="FC116" s="194">
        <v>1760396</v>
      </c>
      <c r="FD116" s="194">
        <v>0</v>
      </c>
      <c r="FE116" s="194">
        <v>0</v>
      </c>
      <c r="FF116" s="194">
        <v>0</v>
      </c>
      <c r="FG116" s="194">
        <v>618465</v>
      </c>
      <c r="FH116" s="194">
        <v>0</v>
      </c>
      <c r="FI116" s="194">
        <v>466234</v>
      </c>
      <c r="FJ116" s="194">
        <v>0</v>
      </c>
      <c r="FK116" s="194">
        <v>0</v>
      </c>
      <c r="FL116" s="194">
        <v>0</v>
      </c>
      <c r="FM116" s="194">
        <v>877810</v>
      </c>
      <c r="FN116" s="194">
        <v>0</v>
      </c>
      <c r="FO116" s="194">
        <v>0</v>
      </c>
      <c r="FP116" s="194">
        <v>0</v>
      </c>
      <c r="FQ116" s="194">
        <v>461014</v>
      </c>
      <c r="FR116" s="194">
        <v>1603721</v>
      </c>
      <c r="FS116" s="194">
        <v>0</v>
      </c>
      <c r="FT116" s="194">
        <v>12758</v>
      </c>
      <c r="FU116" s="194">
        <v>178718</v>
      </c>
      <c r="FV116" s="194">
        <v>900</v>
      </c>
      <c r="FW116" s="194">
        <v>0</v>
      </c>
      <c r="FX116" s="194">
        <v>0</v>
      </c>
      <c r="FY116" s="194">
        <v>634500</v>
      </c>
      <c r="FZ116" s="194">
        <v>297537</v>
      </c>
      <c r="GA116" s="195">
        <v>19384444</v>
      </c>
      <c r="GB116" s="194">
        <v>1147128</v>
      </c>
      <c r="GC116" s="195">
        <v>20531572</v>
      </c>
    </row>
    <row r="117" spans="1:185">
      <c r="A117" s="206">
        <f t="shared" si="264"/>
        <v>0</v>
      </c>
      <c r="B117" s="202" t="s">
        <v>29</v>
      </c>
      <c r="C117" s="191" t="s">
        <v>185</v>
      </c>
      <c r="D117" s="191" t="s">
        <v>29</v>
      </c>
      <c r="E117" s="191" t="s">
        <v>158</v>
      </c>
      <c r="F117" s="191" t="s">
        <v>169</v>
      </c>
      <c r="G117" s="192">
        <v>3361</v>
      </c>
      <c r="H117" s="192">
        <v>0</v>
      </c>
      <c r="I117" s="193">
        <v>57.8</v>
      </c>
      <c r="J117" s="194">
        <v>334238875</v>
      </c>
      <c r="K117" s="194">
        <v>1180000</v>
      </c>
      <c r="L117" s="194">
        <v>994007</v>
      </c>
      <c r="M117" s="194">
        <v>0</v>
      </c>
      <c r="N117" s="194">
        <v>0</v>
      </c>
      <c r="O117" s="194">
        <v>0</v>
      </c>
      <c r="P117" s="194">
        <v>0</v>
      </c>
      <c r="Q117" s="194">
        <v>4604</v>
      </c>
      <c r="R117" s="194">
        <v>0</v>
      </c>
      <c r="S117" s="194">
        <v>0</v>
      </c>
      <c r="T117" s="194">
        <v>0</v>
      </c>
      <c r="U117" s="194">
        <v>1045726</v>
      </c>
      <c r="V117" s="194">
        <v>0</v>
      </c>
      <c r="W117" s="194">
        <v>0</v>
      </c>
      <c r="X117" s="194">
        <v>8895</v>
      </c>
      <c r="Y117" s="194">
        <v>0</v>
      </c>
      <c r="Z117" s="194">
        <v>0</v>
      </c>
      <c r="AA117" s="194">
        <v>0</v>
      </c>
      <c r="AB117" s="194">
        <v>3433</v>
      </c>
      <c r="AC117" s="194">
        <v>0</v>
      </c>
      <c r="AD117" s="194">
        <v>0</v>
      </c>
      <c r="AE117" s="194">
        <v>0</v>
      </c>
      <c r="AF117" s="194">
        <v>0</v>
      </c>
      <c r="AG117" s="194">
        <v>0</v>
      </c>
      <c r="AH117" s="194">
        <v>0</v>
      </c>
      <c r="AI117" s="194">
        <v>0</v>
      </c>
      <c r="AJ117" s="194">
        <v>2364</v>
      </c>
      <c r="AK117" s="194">
        <v>3901</v>
      </c>
      <c r="AL117" s="194">
        <v>92872</v>
      </c>
      <c r="AM117" s="194">
        <v>2063</v>
      </c>
      <c r="AN117" s="194">
        <v>0</v>
      </c>
      <c r="AO117" s="194">
        <v>0</v>
      </c>
      <c r="AP117" s="194">
        <v>0</v>
      </c>
      <c r="AQ117" s="194">
        <v>0</v>
      </c>
      <c r="AR117" s="194">
        <v>0</v>
      </c>
      <c r="AS117" s="194">
        <v>0</v>
      </c>
      <c r="AT117" s="194">
        <v>0</v>
      </c>
      <c r="AU117" s="194">
        <v>0</v>
      </c>
      <c r="AV117" s="194">
        <v>0</v>
      </c>
      <c r="AW117" s="194">
        <v>0</v>
      </c>
      <c r="AX117" s="194">
        <v>0</v>
      </c>
      <c r="AY117" s="194">
        <v>0</v>
      </c>
      <c r="AZ117" s="194">
        <v>0</v>
      </c>
      <c r="BA117" s="194">
        <v>2517</v>
      </c>
      <c r="BB117" s="194">
        <v>11256</v>
      </c>
      <c r="BC117" s="194">
        <v>0</v>
      </c>
      <c r="BD117" s="194">
        <v>14394</v>
      </c>
      <c r="BE117" s="194">
        <v>0</v>
      </c>
      <c r="BF117" s="194">
        <v>8153</v>
      </c>
      <c r="BG117" s="194">
        <v>0</v>
      </c>
      <c r="BH117" s="194">
        <v>0</v>
      </c>
      <c r="BI117" s="194">
        <v>1555</v>
      </c>
      <c r="BJ117" s="194">
        <v>0</v>
      </c>
      <c r="BK117" s="194">
        <v>1198</v>
      </c>
      <c r="BL117" s="195">
        <v>2196938</v>
      </c>
      <c r="BM117" s="194">
        <v>677</v>
      </c>
      <c r="BN117" s="194">
        <v>62480</v>
      </c>
      <c r="BO117" s="194">
        <v>0</v>
      </c>
      <c r="BP117" s="194">
        <v>0</v>
      </c>
      <c r="BQ117" s="194">
        <v>0</v>
      </c>
      <c r="BR117" s="194">
        <v>0</v>
      </c>
      <c r="BS117" s="194">
        <v>137424</v>
      </c>
      <c r="BT117" s="194">
        <v>0</v>
      </c>
      <c r="BU117" s="194">
        <v>0</v>
      </c>
      <c r="BV117" s="194">
        <v>33800</v>
      </c>
      <c r="BW117" s="194">
        <v>0</v>
      </c>
      <c r="BX117" s="194">
        <v>0</v>
      </c>
      <c r="BY117" s="194">
        <v>0</v>
      </c>
      <c r="BZ117" s="194">
        <v>0</v>
      </c>
      <c r="CA117" s="194">
        <v>0</v>
      </c>
      <c r="CB117" s="194">
        <v>0</v>
      </c>
      <c r="CC117" s="194">
        <v>0</v>
      </c>
      <c r="CD117" s="194">
        <v>0</v>
      </c>
      <c r="CE117" s="194">
        <v>0</v>
      </c>
      <c r="CF117" s="194">
        <v>0</v>
      </c>
      <c r="CG117" s="194">
        <v>0</v>
      </c>
      <c r="CH117" s="194">
        <v>0</v>
      </c>
      <c r="CI117" s="194">
        <v>0</v>
      </c>
      <c r="CJ117" s="194">
        <v>0</v>
      </c>
      <c r="CK117" s="194">
        <v>0</v>
      </c>
      <c r="CL117" s="194">
        <v>0</v>
      </c>
      <c r="CM117" s="195">
        <v>2431319</v>
      </c>
      <c r="CN117" s="194">
        <v>0</v>
      </c>
      <c r="CO117" s="194">
        <v>0</v>
      </c>
      <c r="CP117" s="194">
        <v>0</v>
      </c>
      <c r="CQ117" s="194">
        <v>4785</v>
      </c>
      <c r="CR117" s="194">
        <v>0</v>
      </c>
      <c r="CS117" s="195">
        <v>2436104</v>
      </c>
      <c r="CT117" s="194">
        <v>327847</v>
      </c>
      <c r="CU117" s="194">
        <v>260941</v>
      </c>
      <c r="CV117" s="194">
        <v>0</v>
      </c>
      <c r="CW117" s="194">
        <v>0</v>
      </c>
      <c r="CX117" s="194">
        <v>33227</v>
      </c>
      <c r="CY117" s="194">
        <v>0</v>
      </c>
      <c r="CZ117" s="194">
        <v>0</v>
      </c>
      <c r="DA117" s="194">
        <v>0</v>
      </c>
      <c r="DB117" s="194">
        <v>0</v>
      </c>
      <c r="DC117" s="194">
        <v>0</v>
      </c>
      <c r="DD117" s="194">
        <v>0</v>
      </c>
      <c r="DE117" s="194">
        <v>0</v>
      </c>
      <c r="DF117" s="194">
        <v>0</v>
      </c>
      <c r="DG117" s="194">
        <v>992</v>
      </c>
      <c r="DH117" s="194">
        <v>0</v>
      </c>
      <c r="DI117" s="194">
        <v>180707</v>
      </c>
      <c r="DJ117" s="194">
        <v>72700</v>
      </c>
      <c r="DK117" s="194">
        <v>0</v>
      </c>
      <c r="DL117" s="194">
        <v>0</v>
      </c>
      <c r="DM117" s="194">
        <v>0</v>
      </c>
      <c r="DN117" s="194">
        <v>30905</v>
      </c>
      <c r="DO117" s="194">
        <v>0</v>
      </c>
      <c r="DP117" s="194">
        <v>0</v>
      </c>
      <c r="DQ117" s="194">
        <v>0</v>
      </c>
      <c r="DR117" s="194">
        <v>0</v>
      </c>
      <c r="DS117" s="194">
        <v>0</v>
      </c>
      <c r="DT117" s="194">
        <v>0</v>
      </c>
      <c r="DU117" s="194">
        <v>683847</v>
      </c>
      <c r="DV117" s="194">
        <v>0</v>
      </c>
      <c r="DW117" s="194">
        <v>0</v>
      </c>
      <c r="DX117" s="194">
        <v>0</v>
      </c>
      <c r="DY117" s="194">
        <v>0</v>
      </c>
      <c r="DZ117" s="194">
        <v>0</v>
      </c>
      <c r="EA117" s="194">
        <v>86418</v>
      </c>
      <c r="EB117" s="194">
        <v>8399</v>
      </c>
      <c r="EC117" s="194">
        <v>0</v>
      </c>
      <c r="ED117" s="194">
        <v>0</v>
      </c>
      <c r="EE117" s="194">
        <v>0</v>
      </c>
      <c r="EF117" s="194">
        <v>0</v>
      </c>
      <c r="EG117" s="194">
        <v>0</v>
      </c>
      <c r="EH117" s="194">
        <v>0</v>
      </c>
      <c r="EI117" s="194">
        <v>0</v>
      </c>
      <c r="EJ117" s="194">
        <v>0</v>
      </c>
      <c r="EK117" s="194">
        <v>0</v>
      </c>
      <c r="EL117" s="194">
        <v>0</v>
      </c>
      <c r="EM117" s="194">
        <v>0</v>
      </c>
      <c r="EN117" s="194">
        <v>0</v>
      </c>
      <c r="EO117" s="194">
        <v>0</v>
      </c>
      <c r="EP117" s="194">
        <v>0</v>
      </c>
      <c r="EQ117" s="194">
        <v>0</v>
      </c>
      <c r="ER117" s="194">
        <v>165438</v>
      </c>
      <c r="ES117" s="194">
        <v>0</v>
      </c>
      <c r="ET117" s="194">
        <v>-920</v>
      </c>
      <c r="EU117" s="194">
        <v>63440</v>
      </c>
      <c r="EV117" s="194">
        <v>1924</v>
      </c>
      <c r="EW117" s="194">
        <v>0</v>
      </c>
      <c r="EX117" s="194">
        <v>0</v>
      </c>
      <c r="EY117" s="194">
        <v>0</v>
      </c>
      <c r="EZ117" s="194">
        <v>0</v>
      </c>
      <c r="FA117" s="194">
        <v>0</v>
      </c>
      <c r="FB117" s="194">
        <v>0</v>
      </c>
      <c r="FC117" s="194">
        <v>55625</v>
      </c>
      <c r="FD117" s="194">
        <v>0</v>
      </c>
      <c r="FE117" s="194">
        <v>0</v>
      </c>
      <c r="FF117" s="194">
        <v>0</v>
      </c>
      <c r="FG117" s="194">
        <v>0</v>
      </c>
      <c r="FH117" s="194">
        <v>0</v>
      </c>
      <c r="FI117" s="194">
        <v>176303</v>
      </c>
      <c r="FJ117" s="194">
        <v>0</v>
      </c>
      <c r="FK117" s="194">
        <v>0</v>
      </c>
      <c r="FL117" s="194">
        <v>0</v>
      </c>
      <c r="FM117" s="194">
        <v>56353</v>
      </c>
      <c r="FN117" s="194">
        <v>0</v>
      </c>
      <c r="FO117" s="194">
        <v>0</v>
      </c>
      <c r="FP117" s="194">
        <v>0</v>
      </c>
      <c r="FQ117" s="194">
        <v>65086</v>
      </c>
      <c r="FR117" s="194">
        <v>212498</v>
      </c>
      <c r="FS117" s="194">
        <v>759</v>
      </c>
      <c r="FT117" s="194">
        <v>0</v>
      </c>
      <c r="FU117" s="194">
        <v>30712</v>
      </c>
      <c r="FV117" s="194">
        <v>0</v>
      </c>
      <c r="FW117" s="194">
        <v>0</v>
      </c>
      <c r="FX117" s="194">
        <v>9519</v>
      </c>
      <c r="FY117" s="194">
        <v>89500</v>
      </c>
      <c r="FZ117" s="194">
        <v>12216</v>
      </c>
      <c r="GA117" s="195">
        <v>2624436</v>
      </c>
      <c r="GB117" s="194">
        <v>4785</v>
      </c>
      <c r="GC117" s="195">
        <v>2629221</v>
      </c>
    </row>
    <row r="118" spans="1:185">
      <c r="A118" s="206">
        <f t="shared" si="264"/>
        <v>0</v>
      </c>
      <c r="B118" s="190" t="s">
        <v>30</v>
      </c>
      <c r="C118" s="191" t="s">
        <v>447</v>
      </c>
      <c r="D118" s="191" t="s">
        <v>161</v>
      </c>
      <c r="E118" s="191" t="s">
        <v>162</v>
      </c>
      <c r="F118" s="191" t="s">
        <v>169</v>
      </c>
      <c r="G118" s="192">
        <v>159429</v>
      </c>
      <c r="H118" s="192">
        <v>0</v>
      </c>
      <c r="I118" s="193">
        <v>652.4</v>
      </c>
      <c r="J118" s="194">
        <v>10505904197</v>
      </c>
      <c r="K118" s="194">
        <v>172578257</v>
      </c>
      <c r="L118" s="194">
        <v>54954180</v>
      </c>
      <c r="M118" s="194">
        <v>0</v>
      </c>
      <c r="N118" s="194">
        <v>0</v>
      </c>
      <c r="O118" s="194">
        <v>0</v>
      </c>
      <c r="P118" s="194">
        <v>2024904</v>
      </c>
      <c r="Q118" s="194">
        <v>3098765</v>
      </c>
      <c r="R118" s="194">
        <v>3323</v>
      </c>
      <c r="S118" s="194">
        <v>0</v>
      </c>
      <c r="T118" s="194">
        <v>68937650</v>
      </c>
      <c r="U118" s="194">
        <v>0</v>
      </c>
      <c r="V118" s="194">
        <v>0</v>
      </c>
      <c r="W118" s="194">
        <v>362700</v>
      </c>
      <c r="X118" s="194">
        <v>0</v>
      </c>
      <c r="Y118" s="194">
        <v>574142</v>
      </c>
      <c r="Z118" s="194">
        <v>1568826</v>
      </c>
      <c r="AA118" s="194">
        <v>0</v>
      </c>
      <c r="AB118" s="194">
        <v>3145312</v>
      </c>
      <c r="AC118" s="194">
        <v>0</v>
      </c>
      <c r="AD118" s="194">
        <v>454816</v>
      </c>
      <c r="AE118" s="194">
        <v>43658379</v>
      </c>
      <c r="AF118" s="194">
        <v>0</v>
      </c>
      <c r="AG118" s="194">
        <v>0</v>
      </c>
      <c r="AH118" s="194">
        <v>3824855</v>
      </c>
      <c r="AI118" s="194">
        <v>0</v>
      </c>
      <c r="AJ118" s="194">
        <v>0</v>
      </c>
      <c r="AK118" s="194">
        <v>159775</v>
      </c>
      <c r="AL118" s="194">
        <v>0</v>
      </c>
      <c r="AM118" s="194">
        <v>5025546</v>
      </c>
      <c r="AN118" s="194">
        <v>0</v>
      </c>
      <c r="AO118" s="194">
        <v>2061172</v>
      </c>
      <c r="AP118" s="194">
        <v>10435308</v>
      </c>
      <c r="AQ118" s="194">
        <v>833221</v>
      </c>
      <c r="AR118" s="194">
        <v>0</v>
      </c>
      <c r="AS118" s="194">
        <v>0</v>
      </c>
      <c r="AT118" s="194">
        <v>0</v>
      </c>
      <c r="AU118" s="194">
        <v>0</v>
      </c>
      <c r="AV118" s="194">
        <v>294167</v>
      </c>
      <c r="AW118" s="194">
        <v>0</v>
      </c>
      <c r="AX118" s="194">
        <v>0</v>
      </c>
      <c r="AY118" s="194">
        <v>4626623</v>
      </c>
      <c r="AZ118" s="194">
        <v>0</v>
      </c>
      <c r="BA118" s="194">
        <v>424267</v>
      </c>
      <c r="BB118" s="194">
        <v>34575</v>
      </c>
      <c r="BC118" s="194">
        <v>2051453</v>
      </c>
      <c r="BD118" s="194">
        <v>384998</v>
      </c>
      <c r="BE118" s="194">
        <v>4808</v>
      </c>
      <c r="BF118" s="194">
        <v>2388858</v>
      </c>
      <c r="BG118" s="194">
        <v>0</v>
      </c>
      <c r="BH118" s="194">
        <v>430199</v>
      </c>
      <c r="BI118" s="194">
        <v>184558</v>
      </c>
      <c r="BJ118" s="194">
        <v>6136</v>
      </c>
      <c r="BK118" s="194">
        <v>19585198</v>
      </c>
      <c r="BL118" s="195">
        <v>231538716</v>
      </c>
      <c r="BM118" s="194">
        <v>0</v>
      </c>
      <c r="BN118" s="194">
        <v>0</v>
      </c>
      <c r="BO118" s="194">
        <v>1157039</v>
      </c>
      <c r="BP118" s="194">
        <v>13199623</v>
      </c>
      <c r="BQ118" s="194">
        <v>1637849</v>
      </c>
      <c r="BR118" s="194">
        <v>8283390</v>
      </c>
      <c r="BS118" s="194">
        <v>2226726</v>
      </c>
      <c r="BT118" s="194">
        <v>17804120</v>
      </c>
      <c r="BU118" s="194">
        <v>584885</v>
      </c>
      <c r="BV118" s="194">
        <v>194720</v>
      </c>
      <c r="BW118" s="194">
        <v>810761</v>
      </c>
      <c r="BX118" s="194">
        <v>0</v>
      </c>
      <c r="BY118" s="194">
        <v>0</v>
      </c>
      <c r="BZ118" s="194">
        <v>33827</v>
      </c>
      <c r="CA118" s="194">
        <v>0</v>
      </c>
      <c r="CB118" s="194">
        <v>75000</v>
      </c>
      <c r="CC118" s="194">
        <v>7141702</v>
      </c>
      <c r="CD118" s="194">
        <v>990690</v>
      </c>
      <c r="CE118" s="194">
        <v>16150351</v>
      </c>
      <c r="CF118" s="194">
        <v>1628205</v>
      </c>
      <c r="CG118" s="194">
        <v>161566</v>
      </c>
      <c r="CH118" s="194">
        <v>682350</v>
      </c>
      <c r="CI118" s="194">
        <v>0</v>
      </c>
      <c r="CJ118" s="194">
        <v>0</v>
      </c>
      <c r="CK118" s="194">
        <v>0</v>
      </c>
      <c r="CL118" s="194">
        <v>380841</v>
      </c>
      <c r="CM118" s="195">
        <v>304682362</v>
      </c>
      <c r="CN118" s="194">
        <v>13510618</v>
      </c>
      <c r="CO118" s="194">
        <v>0</v>
      </c>
      <c r="CP118" s="194">
        <v>0</v>
      </c>
      <c r="CQ118" s="194">
        <v>2873269</v>
      </c>
      <c r="CR118" s="194">
        <v>0</v>
      </c>
      <c r="CS118" s="195">
        <v>321066250</v>
      </c>
      <c r="CT118" s="194">
        <v>9350769</v>
      </c>
      <c r="CU118" s="194">
        <v>10307321</v>
      </c>
      <c r="CV118" s="194">
        <v>24231050</v>
      </c>
      <c r="CW118" s="194">
        <v>1548595</v>
      </c>
      <c r="CX118" s="194">
        <v>1075841</v>
      </c>
      <c r="CY118" s="194">
        <v>101185</v>
      </c>
      <c r="CZ118" s="194">
        <v>0</v>
      </c>
      <c r="DA118" s="194">
        <v>0</v>
      </c>
      <c r="DB118" s="194">
        <v>0</v>
      </c>
      <c r="DC118" s="194">
        <v>0</v>
      </c>
      <c r="DD118" s="194">
        <v>0</v>
      </c>
      <c r="DE118" s="194">
        <v>14511806</v>
      </c>
      <c r="DF118" s="194">
        <v>13453321</v>
      </c>
      <c r="DG118" s="194">
        <v>3468660</v>
      </c>
      <c r="DH118" s="194">
        <v>4154516</v>
      </c>
      <c r="DI118" s="194">
        <v>10163</v>
      </c>
      <c r="DJ118" s="194">
        <v>0</v>
      </c>
      <c r="DK118" s="194">
        <v>20432977</v>
      </c>
      <c r="DL118" s="194">
        <v>0</v>
      </c>
      <c r="DM118" s="194">
        <v>1194972</v>
      </c>
      <c r="DN118" s="194">
        <v>0</v>
      </c>
      <c r="DO118" s="194">
        <v>622201</v>
      </c>
      <c r="DP118" s="194">
        <v>4705174</v>
      </c>
      <c r="DQ118" s="194">
        <v>10378700</v>
      </c>
      <c r="DR118" s="194">
        <v>913650</v>
      </c>
      <c r="DS118" s="194">
        <v>27602158</v>
      </c>
      <c r="DT118" s="194">
        <v>0</v>
      </c>
      <c r="DU118" s="194">
        <v>7368087</v>
      </c>
      <c r="DV118" s="194">
        <v>0</v>
      </c>
      <c r="DW118" s="194">
        <v>543702</v>
      </c>
      <c r="DX118" s="194">
        <v>0</v>
      </c>
      <c r="DY118" s="194">
        <v>0</v>
      </c>
      <c r="DZ118" s="194">
        <v>0</v>
      </c>
      <c r="EA118" s="194">
        <v>1556577</v>
      </c>
      <c r="EB118" s="194">
        <v>0</v>
      </c>
      <c r="EC118" s="194">
        <v>0</v>
      </c>
      <c r="ED118" s="194">
        <v>14591688</v>
      </c>
      <c r="EE118" s="194">
        <v>23967687</v>
      </c>
      <c r="EF118" s="194">
        <v>32482117</v>
      </c>
      <c r="EG118" s="194">
        <v>9039732</v>
      </c>
      <c r="EH118" s="194">
        <v>0</v>
      </c>
      <c r="EI118" s="194">
        <v>1027741</v>
      </c>
      <c r="EJ118" s="194">
        <v>2008385</v>
      </c>
      <c r="EK118" s="194">
        <v>0</v>
      </c>
      <c r="EL118" s="194">
        <v>845563</v>
      </c>
      <c r="EM118" s="194">
        <v>0</v>
      </c>
      <c r="EN118" s="194">
        <v>794236</v>
      </c>
      <c r="EO118" s="194">
        <v>95130</v>
      </c>
      <c r="EP118" s="194">
        <v>0</v>
      </c>
      <c r="EQ118" s="194">
        <v>0</v>
      </c>
      <c r="ER118" s="194">
        <v>0</v>
      </c>
      <c r="ES118" s="194">
        <v>0</v>
      </c>
      <c r="ET118" s="194">
        <v>427844</v>
      </c>
      <c r="EU118" s="194">
        <v>0</v>
      </c>
      <c r="EV118" s="194">
        <v>0</v>
      </c>
      <c r="EW118" s="194">
        <v>0</v>
      </c>
      <c r="EX118" s="194">
        <v>273958</v>
      </c>
      <c r="EY118" s="194">
        <v>2973266</v>
      </c>
      <c r="EZ118" s="194">
        <v>68164</v>
      </c>
      <c r="FA118" s="194">
        <v>0</v>
      </c>
      <c r="FB118" s="194">
        <v>0</v>
      </c>
      <c r="FC118" s="194">
        <v>0</v>
      </c>
      <c r="FD118" s="194">
        <v>0</v>
      </c>
      <c r="FE118" s="194">
        <v>0</v>
      </c>
      <c r="FF118" s="194">
        <v>0</v>
      </c>
      <c r="FG118" s="194">
        <v>3589838</v>
      </c>
      <c r="FH118" s="194">
        <v>0</v>
      </c>
      <c r="FI118" s="194">
        <v>0</v>
      </c>
      <c r="FJ118" s="194">
        <v>0</v>
      </c>
      <c r="FK118" s="194">
        <v>0</v>
      </c>
      <c r="FL118" s="194">
        <v>586</v>
      </c>
      <c r="FM118" s="194">
        <v>438455</v>
      </c>
      <c r="FN118" s="194">
        <v>0</v>
      </c>
      <c r="FO118" s="194">
        <v>0</v>
      </c>
      <c r="FP118" s="194">
        <v>0</v>
      </c>
      <c r="FQ118" s="194">
        <v>312634</v>
      </c>
      <c r="FR118" s="194">
        <v>17796901</v>
      </c>
      <c r="FS118" s="194">
        <v>0</v>
      </c>
      <c r="FT118" s="194">
        <v>0</v>
      </c>
      <c r="FU118" s="194">
        <v>1694991</v>
      </c>
      <c r="FV118" s="194">
        <v>181980</v>
      </c>
      <c r="FW118" s="194">
        <v>0</v>
      </c>
      <c r="FX118" s="194">
        <v>27815213</v>
      </c>
      <c r="FY118" s="194">
        <v>6605009</v>
      </c>
      <c r="FZ118" s="194">
        <v>7172797</v>
      </c>
      <c r="GA118" s="195">
        <v>311735339</v>
      </c>
      <c r="GB118" s="194">
        <v>2873269</v>
      </c>
      <c r="GC118" s="195">
        <v>314608608</v>
      </c>
    </row>
    <row r="119" spans="1:185">
      <c r="A119" s="206">
        <f t="shared" si="264"/>
        <v>0</v>
      </c>
      <c r="B119" s="203" t="s">
        <v>31</v>
      </c>
      <c r="C119" s="191" t="s">
        <v>186</v>
      </c>
      <c r="D119" s="191" t="s">
        <v>31</v>
      </c>
      <c r="E119" s="191" t="s">
        <v>162</v>
      </c>
      <c r="F119" s="191" t="s">
        <v>173</v>
      </c>
      <c r="G119" s="192">
        <v>1133</v>
      </c>
      <c r="H119" s="192">
        <v>0</v>
      </c>
      <c r="I119" s="193">
        <v>0.7</v>
      </c>
      <c r="J119" s="194">
        <v>69949308</v>
      </c>
      <c r="K119" s="194">
        <v>181350</v>
      </c>
      <c r="L119" s="194">
        <v>336290</v>
      </c>
      <c r="M119" s="194">
        <v>0</v>
      </c>
      <c r="N119" s="194">
        <v>0</v>
      </c>
      <c r="O119" s="194">
        <v>0</v>
      </c>
      <c r="P119" s="194">
        <v>763</v>
      </c>
      <c r="Q119" s="194">
        <v>8261</v>
      </c>
      <c r="R119" s="194">
        <v>0</v>
      </c>
      <c r="S119" s="194">
        <v>0</v>
      </c>
      <c r="T119" s="194">
        <v>0</v>
      </c>
      <c r="U119" s="194">
        <v>63338</v>
      </c>
      <c r="V119" s="194">
        <v>0</v>
      </c>
      <c r="W119" s="194">
        <v>0</v>
      </c>
      <c r="X119" s="194">
        <v>15538</v>
      </c>
      <c r="Y119" s="194">
        <v>0</v>
      </c>
      <c r="Z119" s="194">
        <v>0</v>
      </c>
      <c r="AA119" s="194">
        <v>0</v>
      </c>
      <c r="AB119" s="194">
        <v>273</v>
      </c>
      <c r="AC119" s="194">
        <v>0</v>
      </c>
      <c r="AD119" s="194">
        <v>40</v>
      </c>
      <c r="AE119" s="194">
        <v>0</v>
      </c>
      <c r="AF119" s="194">
        <v>0</v>
      </c>
      <c r="AG119" s="194">
        <v>0</v>
      </c>
      <c r="AH119" s="194">
        <v>0</v>
      </c>
      <c r="AI119" s="194">
        <v>0</v>
      </c>
      <c r="AJ119" s="194">
        <v>25</v>
      </c>
      <c r="AK119" s="194">
        <v>2959</v>
      </c>
      <c r="AL119" s="194">
        <v>170797</v>
      </c>
      <c r="AM119" s="194">
        <v>75632</v>
      </c>
      <c r="AN119" s="194">
        <v>0</v>
      </c>
      <c r="AO119" s="194">
        <v>0</v>
      </c>
      <c r="AP119" s="194">
        <v>0</v>
      </c>
      <c r="AQ119" s="194">
        <v>0</v>
      </c>
      <c r="AR119" s="194">
        <v>0</v>
      </c>
      <c r="AS119" s="194">
        <v>0</v>
      </c>
      <c r="AT119" s="194">
        <v>0</v>
      </c>
      <c r="AU119" s="194">
        <v>0</v>
      </c>
      <c r="AV119" s="194">
        <v>0</v>
      </c>
      <c r="AW119" s="194">
        <v>0</v>
      </c>
      <c r="AX119" s="194">
        <v>0</v>
      </c>
      <c r="AY119" s="194">
        <v>0</v>
      </c>
      <c r="AZ119" s="194">
        <v>0</v>
      </c>
      <c r="BA119" s="194">
        <v>2213</v>
      </c>
      <c r="BB119" s="194">
        <v>0</v>
      </c>
      <c r="BC119" s="194">
        <v>0</v>
      </c>
      <c r="BD119" s="194">
        <v>41826</v>
      </c>
      <c r="BE119" s="194">
        <v>0</v>
      </c>
      <c r="BF119" s="194">
        <v>0</v>
      </c>
      <c r="BG119" s="194">
        <v>0</v>
      </c>
      <c r="BH119" s="194">
        <v>0</v>
      </c>
      <c r="BI119" s="194">
        <v>0</v>
      </c>
      <c r="BJ119" s="194">
        <v>0</v>
      </c>
      <c r="BK119" s="194">
        <v>3195</v>
      </c>
      <c r="BL119" s="195">
        <v>721150</v>
      </c>
      <c r="BM119" s="194">
        <v>11456</v>
      </c>
      <c r="BN119" s="194">
        <v>11522</v>
      </c>
      <c r="BO119" s="194">
        <v>0</v>
      </c>
      <c r="BP119" s="194">
        <v>0</v>
      </c>
      <c r="BQ119" s="194">
        <v>22670</v>
      </c>
      <c r="BR119" s="194">
        <v>0</v>
      </c>
      <c r="BS119" s="194">
        <v>27534</v>
      </c>
      <c r="BT119" s="194">
        <v>0</v>
      </c>
      <c r="BU119" s="194">
        <v>0</v>
      </c>
      <c r="BV119" s="194">
        <v>0</v>
      </c>
      <c r="BW119" s="194">
        <v>0</v>
      </c>
      <c r="BX119" s="194">
        <v>0</v>
      </c>
      <c r="BY119" s="194">
        <v>0</v>
      </c>
      <c r="BZ119" s="194">
        <v>0</v>
      </c>
      <c r="CA119" s="194">
        <v>0</v>
      </c>
      <c r="CB119" s="194">
        <v>6334</v>
      </c>
      <c r="CC119" s="194">
        <v>0</v>
      </c>
      <c r="CD119" s="194">
        <v>0</v>
      </c>
      <c r="CE119" s="194">
        <v>0</v>
      </c>
      <c r="CF119" s="194">
        <v>0</v>
      </c>
      <c r="CG119" s="194">
        <v>0</v>
      </c>
      <c r="CH119" s="194">
        <v>0</v>
      </c>
      <c r="CI119" s="194">
        <v>0</v>
      </c>
      <c r="CJ119" s="194">
        <v>0</v>
      </c>
      <c r="CK119" s="194">
        <v>0</v>
      </c>
      <c r="CL119" s="194">
        <v>0</v>
      </c>
      <c r="CM119" s="195">
        <v>800666</v>
      </c>
      <c r="CN119" s="194">
        <v>34600</v>
      </c>
      <c r="CO119" s="194">
        <v>0</v>
      </c>
      <c r="CP119" s="194">
        <v>0</v>
      </c>
      <c r="CQ119" s="194">
        <v>30300</v>
      </c>
      <c r="CR119" s="194">
        <v>0</v>
      </c>
      <c r="CS119" s="195">
        <v>865566</v>
      </c>
      <c r="CT119" s="194">
        <v>65962</v>
      </c>
      <c r="CU119" s="194">
        <v>97227</v>
      </c>
      <c r="CV119" s="194">
        <v>0</v>
      </c>
      <c r="CW119" s="194">
        <v>0</v>
      </c>
      <c r="CX119" s="194">
        <v>6572</v>
      </c>
      <c r="CY119" s="194">
        <v>0</v>
      </c>
      <c r="CZ119" s="194">
        <v>0</v>
      </c>
      <c r="DA119" s="194">
        <v>0</v>
      </c>
      <c r="DB119" s="194">
        <v>0</v>
      </c>
      <c r="DC119" s="194">
        <v>0</v>
      </c>
      <c r="DD119" s="194">
        <v>0</v>
      </c>
      <c r="DE119" s="194">
        <v>0</v>
      </c>
      <c r="DF119" s="194">
        <v>0</v>
      </c>
      <c r="DG119" s="194">
        <v>0</v>
      </c>
      <c r="DH119" s="194">
        <v>145146</v>
      </c>
      <c r="DI119" s="194">
        <v>0</v>
      </c>
      <c r="DJ119" s="194">
        <v>0</v>
      </c>
      <c r="DK119" s="194">
        <v>0</v>
      </c>
      <c r="DL119" s="194">
        <v>0</v>
      </c>
      <c r="DM119" s="194">
        <v>0</v>
      </c>
      <c r="DN119" s="194">
        <v>13940</v>
      </c>
      <c r="DO119" s="194">
        <v>0</v>
      </c>
      <c r="DP119" s="194">
        <v>0</v>
      </c>
      <c r="DQ119" s="194">
        <v>0</v>
      </c>
      <c r="DR119" s="194">
        <v>0</v>
      </c>
      <c r="DS119" s="194">
        <v>0</v>
      </c>
      <c r="DT119" s="194">
        <v>0</v>
      </c>
      <c r="DU119" s="194">
        <v>77642</v>
      </c>
      <c r="DV119" s="194">
        <v>0</v>
      </c>
      <c r="DW119" s="194">
        <v>0</v>
      </c>
      <c r="DX119" s="194">
        <v>0</v>
      </c>
      <c r="DY119" s="194">
        <v>0</v>
      </c>
      <c r="DZ119" s="194">
        <v>0</v>
      </c>
      <c r="EA119" s="194">
        <v>0</v>
      </c>
      <c r="EB119" s="194">
        <v>18626</v>
      </c>
      <c r="EC119" s="194">
        <v>27536</v>
      </c>
      <c r="ED119" s="194">
        <v>0</v>
      </c>
      <c r="EE119" s="194">
        <v>0</v>
      </c>
      <c r="EF119" s="194">
        <v>0</v>
      </c>
      <c r="EG119" s="194">
        <v>0</v>
      </c>
      <c r="EH119" s="194">
        <v>0</v>
      </c>
      <c r="EI119" s="194">
        <v>0</v>
      </c>
      <c r="EJ119" s="194">
        <v>0</v>
      </c>
      <c r="EK119" s="194">
        <v>0</v>
      </c>
      <c r="EL119" s="194">
        <v>0</v>
      </c>
      <c r="EM119" s="194">
        <v>0</v>
      </c>
      <c r="EN119" s="194">
        <v>0</v>
      </c>
      <c r="EO119" s="194">
        <v>0</v>
      </c>
      <c r="EP119" s="194">
        <v>0</v>
      </c>
      <c r="EQ119" s="194">
        <v>0</v>
      </c>
      <c r="ER119" s="194">
        <v>3486</v>
      </c>
      <c r="ES119" s="194">
        <v>0</v>
      </c>
      <c r="ET119" s="194">
        <v>0</v>
      </c>
      <c r="EU119" s="194">
        <v>0</v>
      </c>
      <c r="EV119" s="194">
        <v>1087</v>
      </c>
      <c r="EW119" s="194">
        <v>0</v>
      </c>
      <c r="EX119" s="194">
        <v>215</v>
      </c>
      <c r="EY119" s="194">
        <v>0</v>
      </c>
      <c r="EZ119" s="194">
        <v>0</v>
      </c>
      <c r="FA119" s="194">
        <v>0</v>
      </c>
      <c r="FB119" s="194">
        <v>0</v>
      </c>
      <c r="FC119" s="194">
        <v>126761</v>
      </c>
      <c r="FD119" s="194">
        <v>0</v>
      </c>
      <c r="FE119" s="194">
        <v>0</v>
      </c>
      <c r="FF119" s="194">
        <v>0</v>
      </c>
      <c r="FG119" s="194">
        <v>0</v>
      </c>
      <c r="FH119" s="194">
        <v>0</v>
      </c>
      <c r="FI119" s="194">
        <v>86363</v>
      </c>
      <c r="FJ119" s="194">
        <v>0</v>
      </c>
      <c r="FK119" s="194">
        <v>0</v>
      </c>
      <c r="FL119" s="194">
        <v>0</v>
      </c>
      <c r="FM119" s="194">
        <v>9258</v>
      </c>
      <c r="FN119" s="194">
        <v>12679</v>
      </c>
      <c r="FO119" s="194">
        <v>0</v>
      </c>
      <c r="FP119" s="194">
        <v>0</v>
      </c>
      <c r="FQ119" s="194">
        <v>24199</v>
      </c>
      <c r="FR119" s="194">
        <v>0</v>
      </c>
      <c r="FS119" s="194">
        <v>0</v>
      </c>
      <c r="FT119" s="194">
        <v>0</v>
      </c>
      <c r="FU119" s="194">
        <v>7685</v>
      </c>
      <c r="FV119" s="194">
        <v>0</v>
      </c>
      <c r="FW119" s="194">
        <v>0</v>
      </c>
      <c r="FX119" s="194">
        <v>0</v>
      </c>
      <c r="FY119" s="194">
        <v>51650</v>
      </c>
      <c r="FZ119" s="194">
        <v>7247</v>
      </c>
      <c r="GA119" s="195">
        <v>783281</v>
      </c>
      <c r="GB119" s="194">
        <v>30300</v>
      </c>
      <c r="GC119" s="195">
        <v>813581</v>
      </c>
    </row>
    <row r="120" spans="1:185">
      <c r="A120" s="206">
        <f t="shared" si="264"/>
        <v>0</v>
      </c>
      <c r="B120" s="203" t="s">
        <v>32</v>
      </c>
      <c r="C120" s="191" t="s">
        <v>187</v>
      </c>
      <c r="D120" s="191" t="s">
        <v>32</v>
      </c>
      <c r="E120" s="191" t="s">
        <v>162</v>
      </c>
      <c r="F120" s="191" t="s">
        <v>173</v>
      </c>
      <c r="G120" s="193">
        <v>466</v>
      </c>
      <c r="H120" s="193">
        <v>0</v>
      </c>
      <c r="I120" s="193">
        <v>0.5</v>
      </c>
      <c r="J120" s="194">
        <v>27333975</v>
      </c>
      <c r="K120" s="194">
        <v>1880534</v>
      </c>
      <c r="L120" s="194">
        <v>49500</v>
      </c>
      <c r="M120" s="194">
        <v>0</v>
      </c>
      <c r="N120" s="194">
        <v>0</v>
      </c>
      <c r="O120" s="194">
        <v>0</v>
      </c>
      <c r="P120" s="194">
        <v>0</v>
      </c>
      <c r="Q120" s="194">
        <v>1210</v>
      </c>
      <c r="R120" s="194">
        <v>0</v>
      </c>
      <c r="S120" s="194">
        <v>0</v>
      </c>
      <c r="T120" s="194">
        <v>0</v>
      </c>
      <c r="U120" s="194">
        <v>25121</v>
      </c>
      <c r="V120" s="194">
        <v>4616</v>
      </c>
      <c r="W120" s="194">
        <v>0</v>
      </c>
      <c r="X120" s="194">
        <v>4151</v>
      </c>
      <c r="Y120" s="194">
        <v>0</v>
      </c>
      <c r="Z120" s="194">
        <v>0</v>
      </c>
      <c r="AA120" s="194">
        <v>0</v>
      </c>
      <c r="AB120" s="194">
        <v>0</v>
      </c>
      <c r="AC120" s="194">
        <v>0</v>
      </c>
      <c r="AD120" s="194">
        <v>0</v>
      </c>
      <c r="AE120" s="194">
        <v>0</v>
      </c>
      <c r="AF120" s="194">
        <v>0</v>
      </c>
      <c r="AG120" s="194">
        <v>0</v>
      </c>
      <c r="AH120" s="194">
        <v>0</v>
      </c>
      <c r="AI120" s="194">
        <v>0</v>
      </c>
      <c r="AJ120" s="194">
        <v>0</v>
      </c>
      <c r="AK120" s="194">
        <v>0</v>
      </c>
      <c r="AL120" s="194">
        <v>0</v>
      </c>
      <c r="AM120" s="194">
        <v>106413</v>
      </c>
      <c r="AN120" s="194">
        <v>0</v>
      </c>
      <c r="AO120" s="194">
        <v>0</v>
      </c>
      <c r="AP120" s="194">
        <v>0</v>
      </c>
      <c r="AQ120" s="194">
        <v>68000</v>
      </c>
      <c r="AR120" s="194">
        <v>0</v>
      </c>
      <c r="AS120" s="194">
        <v>0</v>
      </c>
      <c r="AT120" s="194">
        <v>0</v>
      </c>
      <c r="AU120" s="194">
        <v>7000</v>
      </c>
      <c r="AV120" s="194">
        <v>0</v>
      </c>
      <c r="AW120" s="194">
        <v>0</v>
      </c>
      <c r="AX120" s="194">
        <v>0</v>
      </c>
      <c r="AY120" s="194">
        <v>0</v>
      </c>
      <c r="AZ120" s="194">
        <v>0</v>
      </c>
      <c r="BA120" s="194">
        <v>44</v>
      </c>
      <c r="BB120" s="194">
        <v>0</v>
      </c>
      <c r="BC120" s="194">
        <v>0</v>
      </c>
      <c r="BD120" s="194">
        <v>0</v>
      </c>
      <c r="BE120" s="194">
        <v>0</v>
      </c>
      <c r="BF120" s="194">
        <v>0</v>
      </c>
      <c r="BG120" s="194">
        <v>0</v>
      </c>
      <c r="BH120" s="194">
        <v>0</v>
      </c>
      <c r="BI120" s="194">
        <v>4310</v>
      </c>
      <c r="BJ120" s="194">
        <v>0</v>
      </c>
      <c r="BK120" s="194">
        <v>18355</v>
      </c>
      <c r="BL120" s="195">
        <v>288720</v>
      </c>
      <c r="BM120" s="194">
        <v>8818</v>
      </c>
      <c r="BN120" s="194">
        <v>3362</v>
      </c>
      <c r="BO120" s="194">
        <v>0</v>
      </c>
      <c r="BP120" s="194">
        <v>0</v>
      </c>
      <c r="BQ120" s="194">
        <v>0</v>
      </c>
      <c r="BR120" s="194">
        <v>0</v>
      </c>
      <c r="BS120" s="194">
        <v>0</v>
      </c>
      <c r="BT120" s="194">
        <v>0</v>
      </c>
      <c r="BU120" s="194">
        <v>0</v>
      </c>
      <c r="BV120" s="194">
        <v>6333</v>
      </c>
      <c r="BW120" s="194">
        <v>0</v>
      </c>
      <c r="BX120" s="194">
        <v>0</v>
      </c>
      <c r="BY120" s="194">
        <v>0</v>
      </c>
      <c r="BZ120" s="194">
        <v>1000</v>
      </c>
      <c r="CA120" s="194">
        <v>0</v>
      </c>
      <c r="CB120" s="194">
        <v>0</v>
      </c>
      <c r="CC120" s="194">
        <v>0</v>
      </c>
      <c r="CD120" s="194">
        <v>0</v>
      </c>
      <c r="CE120" s="194">
        <v>0</v>
      </c>
      <c r="CF120" s="194">
        <v>0</v>
      </c>
      <c r="CG120" s="194">
        <v>0</v>
      </c>
      <c r="CH120" s="194">
        <v>0</v>
      </c>
      <c r="CI120" s="194">
        <v>0</v>
      </c>
      <c r="CJ120" s="194">
        <v>0</v>
      </c>
      <c r="CK120" s="194">
        <v>0</v>
      </c>
      <c r="CL120" s="194">
        <v>0</v>
      </c>
      <c r="CM120" s="195">
        <v>308233</v>
      </c>
      <c r="CN120" s="194">
        <v>0</v>
      </c>
      <c r="CO120" s="194">
        <v>0</v>
      </c>
      <c r="CP120" s="194">
        <v>0</v>
      </c>
      <c r="CQ120" s="194">
        <v>4949</v>
      </c>
      <c r="CR120" s="194">
        <v>0</v>
      </c>
      <c r="CS120" s="195">
        <v>313182</v>
      </c>
      <c r="CT120" s="194">
        <v>38870</v>
      </c>
      <c r="CU120" s="194">
        <v>12447</v>
      </c>
      <c r="CV120" s="194">
        <v>0</v>
      </c>
      <c r="CW120" s="194">
        <v>0</v>
      </c>
      <c r="CX120" s="194">
        <v>8226</v>
      </c>
      <c r="CY120" s="194">
        <v>0</v>
      </c>
      <c r="CZ120" s="194">
        <v>0</v>
      </c>
      <c r="DA120" s="194">
        <v>0</v>
      </c>
      <c r="DB120" s="194">
        <v>0</v>
      </c>
      <c r="DC120" s="194">
        <v>0</v>
      </c>
      <c r="DD120" s="194">
        <v>0</v>
      </c>
      <c r="DE120" s="194">
        <v>0</v>
      </c>
      <c r="DF120" s="194">
        <v>0</v>
      </c>
      <c r="DG120" s="194">
        <v>0</v>
      </c>
      <c r="DH120" s="194">
        <v>150</v>
      </c>
      <c r="DI120" s="194">
        <v>37798</v>
      </c>
      <c r="DJ120" s="194">
        <v>1000</v>
      </c>
      <c r="DK120" s="194">
        <v>0</v>
      </c>
      <c r="DL120" s="194">
        <v>0</v>
      </c>
      <c r="DM120" s="194">
        <v>0</v>
      </c>
      <c r="DN120" s="194">
        <v>1600</v>
      </c>
      <c r="DO120" s="194">
        <v>0</v>
      </c>
      <c r="DP120" s="194">
        <v>0</v>
      </c>
      <c r="DQ120" s="194">
        <v>0</v>
      </c>
      <c r="DR120" s="194">
        <v>0</v>
      </c>
      <c r="DS120" s="194">
        <v>0</v>
      </c>
      <c r="DT120" s="194">
        <v>0</v>
      </c>
      <c r="DU120" s="194">
        <v>12446</v>
      </c>
      <c r="DV120" s="194">
        <v>0</v>
      </c>
      <c r="DW120" s="194">
        <v>0</v>
      </c>
      <c r="DX120" s="194">
        <v>0</v>
      </c>
      <c r="DY120" s="194">
        <v>0</v>
      </c>
      <c r="DZ120" s="194">
        <v>0</v>
      </c>
      <c r="EA120" s="194">
        <v>0</v>
      </c>
      <c r="EB120" s="194">
        <v>11649</v>
      </c>
      <c r="EC120" s="194">
        <v>0</v>
      </c>
      <c r="ED120" s="194">
        <v>0</v>
      </c>
      <c r="EE120" s="194">
        <v>0</v>
      </c>
      <c r="EF120" s="194">
        <v>0</v>
      </c>
      <c r="EG120" s="194">
        <v>0</v>
      </c>
      <c r="EH120" s="194">
        <v>0</v>
      </c>
      <c r="EI120" s="194">
        <v>0</v>
      </c>
      <c r="EJ120" s="194">
        <v>0</v>
      </c>
      <c r="EK120" s="194">
        <v>0</v>
      </c>
      <c r="EL120" s="194">
        <v>0</v>
      </c>
      <c r="EM120" s="194">
        <v>0</v>
      </c>
      <c r="EN120" s="194">
        <v>0</v>
      </c>
      <c r="EO120" s="194">
        <v>0</v>
      </c>
      <c r="EP120" s="194">
        <v>0</v>
      </c>
      <c r="EQ120" s="194">
        <v>0</v>
      </c>
      <c r="ER120" s="194">
        <v>178</v>
      </c>
      <c r="ES120" s="194">
        <v>0</v>
      </c>
      <c r="ET120" s="194">
        <v>17668</v>
      </c>
      <c r="EU120" s="194">
        <v>1500</v>
      </c>
      <c r="EV120" s="194">
        <v>0</v>
      </c>
      <c r="EW120" s="194">
        <v>0</v>
      </c>
      <c r="EX120" s="194">
        <v>0</v>
      </c>
      <c r="EY120" s="194">
        <v>0</v>
      </c>
      <c r="EZ120" s="194">
        <v>6756</v>
      </c>
      <c r="FA120" s="194">
        <v>0</v>
      </c>
      <c r="FB120" s="194">
        <v>44071</v>
      </c>
      <c r="FC120" s="194">
        <v>0</v>
      </c>
      <c r="FD120" s="194">
        <v>0</v>
      </c>
      <c r="FE120" s="194">
        <v>0</v>
      </c>
      <c r="FF120" s="194">
        <v>0</v>
      </c>
      <c r="FG120" s="194">
        <v>0</v>
      </c>
      <c r="FH120" s="194">
        <v>0</v>
      </c>
      <c r="FI120" s="194">
        <v>2222</v>
      </c>
      <c r="FJ120" s="194">
        <v>0</v>
      </c>
      <c r="FK120" s="194">
        <v>0</v>
      </c>
      <c r="FL120" s="194">
        <v>0</v>
      </c>
      <c r="FM120" s="194">
        <v>0</v>
      </c>
      <c r="FN120" s="194">
        <v>0</v>
      </c>
      <c r="FO120" s="194">
        <v>0</v>
      </c>
      <c r="FP120" s="194">
        <v>0</v>
      </c>
      <c r="FQ120" s="194">
        <v>2592</v>
      </c>
      <c r="FR120" s="194">
        <v>0</v>
      </c>
      <c r="FS120" s="194">
        <v>0</v>
      </c>
      <c r="FT120" s="194">
        <v>0</v>
      </c>
      <c r="FU120" s="194">
        <v>0</v>
      </c>
      <c r="FV120" s="194">
        <v>0</v>
      </c>
      <c r="FW120" s="194">
        <v>0</v>
      </c>
      <c r="FX120" s="194">
        <v>0</v>
      </c>
      <c r="FY120" s="194">
        <v>83498</v>
      </c>
      <c r="FZ120" s="194">
        <v>9102</v>
      </c>
      <c r="GA120" s="195">
        <v>291773</v>
      </c>
      <c r="GB120" s="194">
        <v>4949</v>
      </c>
      <c r="GC120" s="195">
        <v>296722</v>
      </c>
    </row>
    <row r="121" spans="1:185">
      <c r="A121" s="206">
        <f t="shared" si="264"/>
        <v>0</v>
      </c>
      <c r="B121" s="197" t="s">
        <v>33</v>
      </c>
      <c r="C121" s="191" t="s">
        <v>188</v>
      </c>
      <c r="D121" s="191" t="s">
        <v>33</v>
      </c>
      <c r="E121" s="191" t="s">
        <v>162</v>
      </c>
      <c r="F121" s="191" t="s">
        <v>169</v>
      </c>
      <c r="G121" s="192">
        <v>1880</v>
      </c>
      <c r="H121" s="192">
        <v>0</v>
      </c>
      <c r="I121" s="193">
        <v>59.6</v>
      </c>
      <c r="J121" s="194">
        <v>169380954</v>
      </c>
      <c r="K121" s="194">
        <v>0</v>
      </c>
      <c r="L121" s="194">
        <v>379476</v>
      </c>
      <c r="M121" s="194">
        <v>0</v>
      </c>
      <c r="N121" s="194">
        <v>0</v>
      </c>
      <c r="O121" s="194">
        <v>0</v>
      </c>
      <c r="P121" s="194">
        <v>0</v>
      </c>
      <c r="Q121" s="194">
        <v>2217</v>
      </c>
      <c r="R121" s="194">
        <v>0</v>
      </c>
      <c r="S121" s="194">
        <v>0</v>
      </c>
      <c r="T121" s="194">
        <v>0</v>
      </c>
      <c r="U121" s="194">
        <v>164826</v>
      </c>
      <c r="V121" s="194">
        <v>0</v>
      </c>
      <c r="W121" s="194">
        <v>0</v>
      </c>
      <c r="X121" s="194">
        <v>0</v>
      </c>
      <c r="Y121" s="194">
        <v>0</v>
      </c>
      <c r="Z121" s="194">
        <v>0</v>
      </c>
      <c r="AA121" s="194">
        <v>0</v>
      </c>
      <c r="AB121" s="194">
        <v>973</v>
      </c>
      <c r="AC121" s="194">
        <v>0</v>
      </c>
      <c r="AD121" s="194">
        <v>0</v>
      </c>
      <c r="AE121" s="194">
        <v>0</v>
      </c>
      <c r="AF121" s="194">
        <v>0</v>
      </c>
      <c r="AG121" s="194">
        <v>0</v>
      </c>
      <c r="AH121" s="194">
        <v>0</v>
      </c>
      <c r="AI121" s="194">
        <v>0</v>
      </c>
      <c r="AJ121" s="194">
        <v>0</v>
      </c>
      <c r="AK121" s="194">
        <v>515</v>
      </c>
      <c r="AL121" s="194">
        <v>69401</v>
      </c>
      <c r="AM121" s="194">
        <v>126201</v>
      </c>
      <c r="AN121" s="194">
        <v>0</v>
      </c>
      <c r="AO121" s="194">
        <v>0</v>
      </c>
      <c r="AP121" s="194">
        <v>0</v>
      </c>
      <c r="AQ121" s="194">
        <v>0</v>
      </c>
      <c r="AR121" s="194">
        <v>0</v>
      </c>
      <c r="AS121" s="194">
        <v>0</v>
      </c>
      <c r="AT121" s="194">
        <v>0</v>
      </c>
      <c r="AU121" s="194">
        <v>0</v>
      </c>
      <c r="AV121" s="194">
        <v>0</v>
      </c>
      <c r="AW121" s="194">
        <v>0</v>
      </c>
      <c r="AX121" s="194">
        <v>0</v>
      </c>
      <c r="AY121" s="194">
        <v>0</v>
      </c>
      <c r="AZ121" s="194">
        <v>0</v>
      </c>
      <c r="BA121" s="194">
        <v>86</v>
      </c>
      <c r="BB121" s="194">
        <v>2325</v>
      </c>
      <c r="BC121" s="194">
        <v>0</v>
      </c>
      <c r="BD121" s="194">
        <v>11563</v>
      </c>
      <c r="BE121" s="194">
        <v>0</v>
      </c>
      <c r="BF121" s="194">
        <v>0</v>
      </c>
      <c r="BG121" s="194">
        <v>0</v>
      </c>
      <c r="BH121" s="194">
        <v>0</v>
      </c>
      <c r="BI121" s="194">
        <v>0</v>
      </c>
      <c r="BJ121" s="194">
        <v>0</v>
      </c>
      <c r="BK121" s="194">
        <v>3549</v>
      </c>
      <c r="BL121" s="195">
        <v>761132</v>
      </c>
      <c r="BM121" s="194">
        <v>9395</v>
      </c>
      <c r="BN121" s="194">
        <v>21076</v>
      </c>
      <c r="BO121" s="194">
        <v>0</v>
      </c>
      <c r="BP121" s="194">
        <v>0</v>
      </c>
      <c r="BQ121" s="194">
        <v>0</v>
      </c>
      <c r="BR121" s="194">
        <v>0</v>
      </c>
      <c r="BS121" s="194">
        <v>83921</v>
      </c>
      <c r="BT121" s="194">
        <v>0</v>
      </c>
      <c r="BU121" s="194">
        <v>0</v>
      </c>
      <c r="BV121" s="194">
        <v>1890</v>
      </c>
      <c r="BW121" s="194">
        <v>0</v>
      </c>
      <c r="BX121" s="194">
        <v>0</v>
      </c>
      <c r="BY121" s="194">
        <v>0</v>
      </c>
      <c r="BZ121" s="194">
        <v>0</v>
      </c>
      <c r="CA121" s="194">
        <v>0</v>
      </c>
      <c r="CB121" s="194">
        <v>0</v>
      </c>
      <c r="CC121" s="194">
        <v>0</v>
      </c>
      <c r="CD121" s="194">
        <v>0</v>
      </c>
      <c r="CE121" s="194">
        <v>0</v>
      </c>
      <c r="CF121" s="194">
        <v>0</v>
      </c>
      <c r="CG121" s="194">
        <v>0</v>
      </c>
      <c r="CH121" s="194">
        <v>0</v>
      </c>
      <c r="CI121" s="194">
        <v>0</v>
      </c>
      <c r="CJ121" s="194">
        <v>0</v>
      </c>
      <c r="CK121" s="194">
        <v>0</v>
      </c>
      <c r="CL121" s="194">
        <v>0</v>
      </c>
      <c r="CM121" s="195">
        <v>877414</v>
      </c>
      <c r="CN121" s="194">
        <v>0</v>
      </c>
      <c r="CO121" s="194">
        <v>0</v>
      </c>
      <c r="CP121" s="194">
        <v>0</v>
      </c>
      <c r="CQ121" s="194">
        <v>0</v>
      </c>
      <c r="CR121" s="194">
        <v>0</v>
      </c>
      <c r="CS121" s="195">
        <v>877414</v>
      </c>
      <c r="CT121" s="194">
        <v>28923</v>
      </c>
      <c r="CU121" s="194">
        <v>91347</v>
      </c>
      <c r="CV121" s="194">
        <v>0</v>
      </c>
      <c r="CW121" s="194">
        <v>0</v>
      </c>
      <c r="CX121" s="194">
        <v>1784</v>
      </c>
      <c r="CY121" s="194">
        <v>0</v>
      </c>
      <c r="CZ121" s="194">
        <v>0</v>
      </c>
      <c r="DA121" s="194">
        <v>0</v>
      </c>
      <c r="DB121" s="194">
        <v>0</v>
      </c>
      <c r="DC121" s="194">
        <v>0</v>
      </c>
      <c r="DD121" s="194">
        <v>0</v>
      </c>
      <c r="DE121" s="194">
        <v>0</v>
      </c>
      <c r="DF121" s="194">
        <v>0</v>
      </c>
      <c r="DG121" s="194">
        <v>0</v>
      </c>
      <c r="DH121" s="194">
        <v>0</v>
      </c>
      <c r="DI121" s="194">
        <v>0</v>
      </c>
      <c r="DJ121" s="194">
        <v>0</v>
      </c>
      <c r="DK121" s="194">
        <v>0</v>
      </c>
      <c r="DL121" s="194">
        <v>0</v>
      </c>
      <c r="DM121" s="194">
        <v>0</v>
      </c>
      <c r="DN121" s="194">
        <v>15121</v>
      </c>
      <c r="DO121" s="194">
        <v>200</v>
      </c>
      <c r="DP121" s="194">
        <v>0</v>
      </c>
      <c r="DQ121" s="194">
        <v>0</v>
      </c>
      <c r="DR121" s="194">
        <v>0</v>
      </c>
      <c r="DS121" s="194">
        <v>0</v>
      </c>
      <c r="DT121" s="194">
        <v>0</v>
      </c>
      <c r="DU121" s="194">
        <v>370487</v>
      </c>
      <c r="DV121" s="194">
        <v>0</v>
      </c>
      <c r="DW121" s="194">
        <v>0</v>
      </c>
      <c r="DX121" s="194">
        <v>0</v>
      </c>
      <c r="DY121" s="194">
        <v>0</v>
      </c>
      <c r="DZ121" s="194">
        <v>0</v>
      </c>
      <c r="EA121" s="194">
        <v>47684</v>
      </c>
      <c r="EB121" s="194">
        <v>9829</v>
      </c>
      <c r="EC121" s="194">
        <v>0</v>
      </c>
      <c r="ED121" s="194">
        <v>0</v>
      </c>
      <c r="EE121" s="194">
        <v>0</v>
      </c>
      <c r="EF121" s="194">
        <v>0</v>
      </c>
      <c r="EG121" s="194">
        <v>0</v>
      </c>
      <c r="EH121" s="194">
        <v>0</v>
      </c>
      <c r="EI121" s="194">
        <v>0</v>
      </c>
      <c r="EJ121" s="194">
        <v>0</v>
      </c>
      <c r="EK121" s="194">
        <v>0</v>
      </c>
      <c r="EL121" s="194">
        <v>0</v>
      </c>
      <c r="EM121" s="194">
        <v>0</v>
      </c>
      <c r="EN121" s="194">
        <v>0</v>
      </c>
      <c r="EO121" s="194">
        <v>0</v>
      </c>
      <c r="EP121" s="194">
        <v>0</v>
      </c>
      <c r="EQ121" s="194">
        <v>0</v>
      </c>
      <c r="ER121" s="194">
        <v>0</v>
      </c>
      <c r="ES121" s="194">
        <v>0</v>
      </c>
      <c r="ET121" s="194">
        <v>9073</v>
      </c>
      <c r="EU121" s="194">
        <v>7250</v>
      </c>
      <c r="EV121" s="194">
        <v>2403</v>
      </c>
      <c r="EW121" s="194">
        <v>0</v>
      </c>
      <c r="EX121" s="194">
        <v>425</v>
      </c>
      <c r="EY121" s="194">
        <v>5531</v>
      </c>
      <c r="EZ121" s="194">
        <v>-1612</v>
      </c>
      <c r="FA121" s="194">
        <v>0</v>
      </c>
      <c r="FB121" s="194">
        <v>0</v>
      </c>
      <c r="FC121" s="194">
        <v>38497</v>
      </c>
      <c r="FD121" s="194">
        <v>0</v>
      </c>
      <c r="FE121" s="194">
        <v>0</v>
      </c>
      <c r="FF121" s="194">
        <v>0</v>
      </c>
      <c r="FG121" s="194">
        <v>0</v>
      </c>
      <c r="FH121" s="194">
        <v>0</v>
      </c>
      <c r="FI121" s="194">
        <v>111059</v>
      </c>
      <c r="FJ121" s="194">
        <v>0</v>
      </c>
      <c r="FK121" s="194">
        <v>0</v>
      </c>
      <c r="FL121" s="194">
        <v>0</v>
      </c>
      <c r="FM121" s="194">
        <v>15718</v>
      </c>
      <c r="FN121" s="194">
        <v>0</v>
      </c>
      <c r="FO121" s="194">
        <v>0</v>
      </c>
      <c r="FP121" s="194">
        <v>0</v>
      </c>
      <c r="FQ121" s="194">
        <v>22655</v>
      </c>
      <c r="FR121" s="194">
        <v>25564</v>
      </c>
      <c r="FS121" s="194">
        <v>0</v>
      </c>
      <c r="FT121" s="194">
        <v>0</v>
      </c>
      <c r="FU121" s="194">
        <v>18172</v>
      </c>
      <c r="FV121" s="194">
        <v>0</v>
      </c>
      <c r="FW121" s="194">
        <v>0</v>
      </c>
      <c r="FX121" s="194">
        <v>0</v>
      </c>
      <c r="FY121" s="194">
        <v>13801</v>
      </c>
      <c r="FZ121" s="194">
        <v>0</v>
      </c>
      <c r="GA121" s="195">
        <v>833911</v>
      </c>
      <c r="GB121" s="194">
        <v>0</v>
      </c>
      <c r="GC121" s="195">
        <v>833911</v>
      </c>
    </row>
    <row r="122" spans="1:185">
      <c r="A122" s="206">
        <f t="shared" si="264"/>
        <v>0</v>
      </c>
      <c r="B122" s="197" t="s">
        <v>34</v>
      </c>
      <c r="C122" s="191" t="s">
        <v>189</v>
      </c>
      <c r="D122" s="191" t="s">
        <v>34</v>
      </c>
      <c r="E122" s="191" t="s">
        <v>162</v>
      </c>
      <c r="F122" s="191" t="s">
        <v>169</v>
      </c>
      <c r="G122" s="192">
        <v>11941</v>
      </c>
      <c r="H122" s="192">
        <v>0</v>
      </c>
      <c r="I122" s="193">
        <v>44.4</v>
      </c>
      <c r="J122" s="194">
        <v>1013344648</v>
      </c>
      <c r="K122" s="194">
        <v>2385000</v>
      </c>
      <c r="L122" s="194">
        <v>3377741</v>
      </c>
      <c r="M122" s="194">
        <v>0</v>
      </c>
      <c r="N122" s="194">
        <v>0</v>
      </c>
      <c r="O122" s="194">
        <v>0</v>
      </c>
      <c r="P122" s="194">
        <v>10320</v>
      </c>
      <c r="Q122" s="194">
        <v>20015</v>
      </c>
      <c r="R122" s="194">
        <v>0</v>
      </c>
      <c r="S122" s="194">
        <v>0</v>
      </c>
      <c r="T122" s="194">
        <v>0</v>
      </c>
      <c r="U122" s="194">
        <v>1016116</v>
      </c>
      <c r="V122" s="194">
        <v>0</v>
      </c>
      <c r="W122" s="194">
        <v>0</v>
      </c>
      <c r="X122" s="194">
        <v>98478</v>
      </c>
      <c r="Y122" s="194">
        <v>0</v>
      </c>
      <c r="Z122" s="194">
        <v>0</v>
      </c>
      <c r="AA122" s="194">
        <v>0</v>
      </c>
      <c r="AB122" s="194">
        <v>6462</v>
      </c>
      <c r="AC122" s="194">
        <v>0</v>
      </c>
      <c r="AD122" s="194">
        <v>144653</v>
      </c>
      <c r="AE122" s="194">
        <v>0</v>
      </c>
      <c r="AF122" s="194">
        <v>0</v>
      </c>
      <c r="AG122" s="194">
        <v>0</v>
      </c>
      <c r="AH122" s="194">
        <v>0</v>
      </c>
      <c r="AI122" s="194">
        <v>0</v>
      </c>
      <c r="AJ122" s="194">
        <v>43552</v>
      </c>
      <c r="AK122" s="194">
        <v>227992</v>
      </c>
      <c r="AL122" s="194">
        <v>917701</v>
      </c>
      <c r="AM122" s="194">
        <v>125008</v>
      </c>
      <c r="AN122" s="194">
        <v>0</v>
      </c>
      <c r="AO122" s="194">
        <v>0</v>
      </c>
      <c r="AP122" s="194">
        <v>0</v>
      </c>
      <c r="AQ122" s="194">
        <v>0</v>
      </c>
      <c r="AR122" s="194">
        <v>0</v>
      </c>
      <c r="AS122" s="194">
        <v>28199</v>
      </c>
      <c r="AT122" s="194">
        <v>0</v>
      </c>
      <c r="AU122" s="194">
        <v>0</v>
      </c>
      <c r="AV122" s="194">
        <v>0</v>
      </c>
      <c r="AW122" s="194">
        <v>0</v>
      </c>
      <c r="AX122" s="194">
        <v>0</v>
      </c>
      <c r="AY122" s="194">
        <v>0</v>
      </c>
      <c r="AZ122" s="194">
        <v>0</v>
      </c>
      <c r="BA122" s="194">
        <v>24682</v>
      </c>
      <c r="BB122" s="194">
        <v>32000</v>
      </c>
      <c r="BC122" s="194">
        <v>0</v>
      </c>
      <c r="BD122" s="194">
        <v>130</v>
      </c>
      <c r="BE122" s="194">
        <v>0</v>
      </c>
      <c r="BF122" s="194">
        <v>8776</v>
      </c>
      <c r="BG122" s="194">
        <v>0</v>
      </c>
      <c r="BH122" s="194">
        <v>0</v>
      </c>
      <c r="BI122" s="194">
        <v>0</v>
      </c>
      <c r="BJ122" s="194">
        <v>0</v>
      </c>
      <c r="BK122" s="194">
        <v>9842</v>
      </c>
      <c r="BL122" s="195">
        <v>6091667</v>
      </c>
      <c r="BM122" s="194">
        <v>79794</v>
      </c>
      <c r="BN122" s="194">
        <v>255456</v>
      </c>
      <c r="BO122" s="194">
        <v>0</v>
      </c>
      <c r="BP122" s="194">
        <v>0</v>
      </c>
      <c r="BQ122" s="194">
        <v>0</v>
      </c>
      <c r="BR122" s="194">
        <v>0</v>
      </c>
      <c r="BS122" s="194">
        <v>164576</v>
      </c>
      <c r="BT122" s="194">
        <v>0</v>
      </c>
      <c r="BU122" s="194">
        <v>0</v>
      </c>
      <c r="BV122" s="194">
        <v>6414</v>
      </c>
      <c r="BW122" s="194">
        <v>0</v>
      </c>
      <c r="BX122" s="194">
        <v>0</v>
      </c>
      <c r="BY122" s="194">
        <v>0</v>
      </c>
      <c r="BZ122" s="194">
        <v>0</v>
      </c>
      <c r="CA122" s="194">
        <v>0</v>
      </c>
      <c r="CB122" s="194">
        <v>0</v>
      </c>
      <c r="CC122" s="194">
        <v>0</v>
      </c>
      <c r="CD122" s="194">
        <v>0</v>
      </c>
      <c r="CE122" s="194">
        <v>0</v>
      </c>
      <c r="CF122" s="194">
        <v>0</v>
      </c>
      <c r="CG122" s="194">
        <v>0</v>
      </c>
      <c r="CH122" s="194">
        <v>0</v>
      </c>
      <c r="CI122" s="194">
        <v>29988</v>
      </c>
      <c r="CJ122" s="194">
        <v>0</v>
      </c>
      <c r="CK122" s="194">
        <v>0</v>
      </c>
      <c r="CL122" s="194">
        <v>0</v>
      </c>
      <c r="CM122" s="195">
        <v>6627895</v>
      </c>
      <c r="CN122" s="194">
        <v>0</v>
      </c>
      <c r="CO122" s="194">
        <v>0</v>
      </c>
      <c r="CP122" s="194">
        <v>0</v>
      </c>
      <c r="CQ122" s="194">
        <v>0</v>
      </c>
      <c r="CR122" s="194">
        <v>0</v>
      </c>
      <c r="CS122" s="195">
        <v>6627895</v>
      </c>
      <c r="CT122" s="194">
        <v>323941</v>
      </c>
      <c r="CU122" s="194">
        <v>685197</v>
      </c>
      <c r="CV122" s="194">
        <v>0</v>
      </c>
      <c r="CW122" s="194">
        <v>0</v>
      </c>
      <c r="CX122" s="194">
        <v>67659</v>
      </c>
      <c r="CY122" s="194">
        <v>0</v>
      </c>
      <c r="CZ122" s="194">
        <v>0</v>
      </c>
      <c r="DA122" s="194">
        <v>0</v>
      </c>
      <c r="DB122" s="194">
        <v>0</v>
      </c>
      <c r="DC122" s="194">
        <v>0</v>
      </c>
      <c r="DD122" s="194">
        <v>0</v>
      </c>
      <c r="DE122" s="194">
        <v>0</v>
      </c>
      <c r="DF122" s="194">
        <v>0</v>
      </c>
      <c r="DG122" s="194">
        <v>0</v>
      </c>
      <c r="DH122" s="194">
        <v>1500</v>
      </c>
      <c r="DI122" s="194">
        <v>946719</v>
      </c>
      <c r="DJ122" s="194">
        <v>20400</v>
      </c>
      <c r="DK122" s="194">
        <v>0</v>
      </c>
      <c r="DL122" s="194">
        <v>0</v>
      </c>
      <c r="DM122" s="194">
        <v>0</v>
      </c>
      <c r="DN122" s="194">
        <v>89577</v>
      </c>
      <c r="DO122" s="194">
        <v>2500</v>
      </c>
      <c r="DP122" s="194">
        <v>0</v>
      </c>
      <c r="DQ122" s="194">
        <v>0</v>
      </c>
      <c r="DR122" s="194">
        <v>0</v>
      </c>
      <c r="DS122" s="194">
        <v>0</v>
      </c>
      <c r="DT122" s="194">
        <v>0</v>
      </c>
      <c r="DU122" s="194">
        <v>1139367</v>
      </c>
      <c r="DV122" s="194">
        <v>0</v>
      </c>
      <c r="DW122" s="194">
        <v>0</v>
      </c>
      <c r="DX122" s="194">
        <v>0</v>
      </c>
      <c r="DY122" s="194">
        <v>0</v>
      </c>
      <c r="DZ122" s="194">
        <v>0</v>
      </c>
      <c r="EA122" s="194">
        <v>433562</v>
      </c>
      <c r="EB122" s="194">
        <v>75849</v>
      </c>
      <c r="EC122" s="194">
        <v>0</v>
      </c>
      <c r="ED122" s="194">
        <v>0</v>
      </c>
      <c r="EE122" s="194">
        <v>0</v>
      </c>
      <c r="EF122" s="194">
        <v>0</v>
      </c>
      <c r="EG122" s="194">
        <v>0</v>
      </c>
      <c r="EH122" s="194">
        <v>0</v>
      </c>
      <c r="EI122" s="194">
        <v>0</v>
      </c>
      <c r="EJ122" s="194">
        <v>0</v>
      </c>
      <c r="EK122" s="194">
        <v>0</v>
      </c>
      <c r="EL122" s="194">
        <v>0</v>
      </c>
      <c r="EM122" s="194">
        <v>146488</v>
      </c>
      <c r="EN122" s="194">
        <v>0</v>
      </c>
      <c r="EO122" s="194">
        <v>0</v>
      </c>
      <c r="EP122" s="194">
        <v>0</v>
      </c>
      <c r="EQ122" s="194">
        <v>0</v>
      </c>
      <c r="ER122" s="194">
        <v>0</v>
      </c>
      <c r="ES122" s="194">
        <v>0</v>
      </c>
      <c r="ET122" s="194">
        <v>239824</v>
      </c>
      <c r="EU122" s="194">
        <v>101764</v>
      </c>
      <c r="EV122" s="194">
        <v>19121</v>
      </c>
      <c r="EW122" s="194">
        <v>0</v>
      </c>
      <c r="EX122" s="194">
        <v>569</v>
      </c>
      <c r="EY122" s="194">
        <v>9999</v>
      </c>
      <c r="EZ122" s="194">
        <v>0</v>
      </c>
      <c r="FA122" s="194">
        <v>0</v>
      </c>
      <c r="FB122" s="194">
        <v>4918</v>
      </c>
      <c r="FC122" s="194">
        <v>1211908</v>
      </c>
      <c r="FD122" s="194">
        <v>0</v>
      </c>
      <c r="FE122" s="194">
        <v>0</v>
      </c>
      <c r="FF122" s="194">
        <v>0</v>
      </c>
      <c r="FG122" s="194">
        <v>17410</v>
      </c>
      <c r="FH122" s="194">
        <v>0</v>
      </c>
      <c r="FI122" s="194">
        <v>92216</v>
      </c>
      <c r="FJ122" s="194">
        <v>0</v>
      </c>
      <c r="FK122" s="194">
        <v>0</v>
      </c>
      <c r="FL122" s="194">
        <v>0</v>
      </c>
      <c r="FM122" s="194">
        <v>132891</v>
      </c>
      <c r="FN122" s="194">
        <v>0</v>
      </c>
      <c r="FO122" s="194">
        <v>0</v>
      </c>
      <c r="FP122" s="194">
        <v>0</v>
      </c>
      <c r="FQ122" s="194">
        <v>137847</v>
      </c>
      <c r="FR122" s="194">
        <v>264175</v>
      </c>
      <c r="FS122" s="194">
        <v>4267</v>
      </c>
      <c r="FT122" s="194">
        <v>4110</v>
      </c>
      <c r="FU122" s="194">
        <v>82468</v>
      </c>
      <c r="FV122" s="194">
        <v>162</v>
      </c>
      <c r="FW122" s="194">
        <v>0</v>
      </c>
      <c r="FX122" s="194">
        <v>54323</v>
      </c>
      <c r="FY122" s="194">
        <v>155000</v>
      </c>
      <c r="FZ122" s="194">
        <v>88166</v>
      </c>
      <c r="GA122" s="195">
        <v>6553897</v>
      </c>
      <c r="GB122" s="194">
        <v>0</v>
      </c>
      <c r="GC122" s="195">
        <v>6553897</v>
      </c>
    </row>
    <row r="123" spans="1:185">
      <c r="A123" s="206">
        <f t="shared" si="264"/>
        <v>0</v>
      </c>
      <c r="B123" s="197" t="s">
        <v>35</v>
      </c>
      <c r="C123" s="191" t="s">
        <v>190</v>
      </c>
      <c r="D123" s="191" t="s">
        <v>35</v>
      </c>
      <c r="E123" s="191" t="s">
        <v>162</v>
      </c>
      <c r="F123" s="191" t="s">
        <v>169</v>
      </c>
      <c r="G123" s="192">
        <v>16473</v>
      </c>
      <c r="H123" s="192">
        <v>0</v>
      </c>
      <c r="I123" s="193">
        <v>24</v>
      </c>
      <c r="J123" s="194">
        <v>1592115009</v>
      </c>
      <c r="K123" s="194">
        <v>8026820</v>
      </c>
      <c r="L123" s="194">
        <v>8331228</v>
      </c>
      <c r="M123" s="194">
        <v>0</v>
      </c>
      <c r="N123" s="194">
        <v>0</v>
      </c>
      <c r="O123" s="194">
        <v>0</v>
      </c>
      <c r="P123" s="194">
        <v>327371</v>
      </c>
      <c r="Q123" s="194">
        <v>24523</v>
      </c>
      <c r="R123" s="194">
        <v>0</v>
      </c>
      <c r="S123" s="194">
        <v>0</v>
      </c>
      <c r="T123" s="194">
        <v>0</v>
      </c>
      <c r="U123" s="194">
        <v>1618667</v>
      </c>
      <c r="V123" s="194">
        <v>0</v>
      </c>
      <c r="W123" s="194">
        <v>0</v>
      </c>
      <c r="X123" s="194">
        <v>199901</v>
      </c>
      <c r="Y123" s="194">
        <v>0</v>
      </c>
      <c r="Z123" s="194">
        <v>0</v>
      </c>
      <c r="AA123" s="194">
        <v>0</v>
      </c>
      <c r="AB123" s="194">
        <v>16672</v>
      </c>
      <c r="AC123" s="194">
        <v>0</v>
      </c>
      <c r="AD123" s="194">
        <v>172313</v>
      </c>
      <c r="AE123" s="194">
        <v>0</v>
      </c>
      <c r="AF123" s="194">
        <v>0</v>
      </c>
      <c r="AG123" s="194">
        <v>0</v>
      </c>
      <c r="AH123" s="194">
        <v>0</v>
      </c>
      <c r="AI123" s="194">
        <v>0</v>
      </c>
      <c r="AJ123" s="194">
        <v>72632</v>
      </c>
      <c r="AK123" s="194">
        <v>101658</v>
      </c>
      <c r="AL123" s="194">
        <v>2046061</v>
      </c>
      <c r="AM123" s="194">
        <v>1086535</v>
      </c>
      <c r="AN123" s="194">
        <v>0</v>
      </c>
      <c r="AO123" s="194">
        <v>0</v>
      </c>
      <c r="AP123" s="194">
        <v>0</v>
      </c>
      <c r="AQ123" s="194">
        <v>2005</v>
      </c>
      <c r="AR123" s="194">
        <v>0</v>
      </c>
      <c r="AS123" s="194">
        <v>14168</v>
      </c>
      <c r="AT123" s="194">
        <v>0</v>
      </c>
      <c r="AU123" s="194">
        <v>0</v>
      </c>
      <c r="AV123" s="194">
        <v>0</v>
      </c>
      <c r="AW123" s="194">
        <v>0</v>
      </c>
      <c r="AX123" s="194">
        <v>180000</v>
      </c>
      <c r="AY123" s="194">
        <v>0</v>
      </c>
      <c r="AZ123" s="194">
        <v>45231</v>
      </c>
      <c r="BA123" s="194">
        <v>56137</v>
      </c>
      <c r="BB123" s="194">
        <v>23695</v>
      </c>
      <c r="BC123" s="194">
        <v>42</v>
      </c>
      <c r="BD123" s="194">
        <v>326418</v>
      </c>
      <c r="BE123" s="194">
        <v>61250</v>
      </c>
      <c r="BF123" s="194">
        <v>23730</v>
      </c>
      <c r="BG123" s="194">
        <v>0</v>
      </c>
      <c r="BH123" s="194">
        <v>0</v>
      </c>
      <c r="BI123" s="194">
        <v>0</v>
      </c>
      <c r="BJ123" s="194">
        <v>11314</v>
      </c>
      <c r="BK123" s="194">
        <v>784040</v>
      </c>
      <c r="BL123" s="195">
        <v>15525590</v>
      </c>
      <c r="BM123" s="194">
        <v>74881</v>
      </c>
      <c r="BN123" s="194">
        <v>566452</v>
      </c>
      <c r="BO123" s="194">
        <v>0</v>
      </c>
      <c r="BP123" s="194">
        <v>0</v>
      </c>
      <c r="BQ123" s="194">
        <v>2622</v>
      </c>
      <c r="BR123" s="194">
        <v>0</v>
      </c>
      <c r="BS123" s="194">
        <v>103906</v>
      </c>
      <c r="BT123" s="194">
        <v>0</v>
      </c>
      <c r="BU123" s="194">
        <v>0</v>
      </c>
      <c r="BV123" s="194">
        <v>0</v>
      </c>
      <c r="BW123" s="194">
        <v>0</v>
      </c>
      <c r="BX123" s="194">
        <v>0</v>
      </c>
      <c r="BY123" s="194">
        <v>0</v>
      </c>
      <c r="BZ123" s="194">
        <v>84606</v>
      </c>
      <c r="CA123" s="194">
        <v>0</v>
      </c>
      <c r="CB123" s="194">
        <v>0</v>
      </c>
      <c r="CC123" s="194">
        <v>0</v>
      </c>
      <c r="CD123" s="194">
        <v>0</v>
      </c>
      <c r="CE123" s="194">
        <v>0</v>
      </c>
      <c r="CF123" s="194">
        <v>0</v>
      </c>
      <c r="CG123" s="194">
        <v>0</v>
      </c>
      <c r="CH123" s="194">
        <v>0</v>
      </c>
      <c r="CI123" s="194">
        <v>0</v>
      </c>
      <c r="CJ123" s="194">
        <v>0</v>
      </c>
      <c r="CK123" s="194">
        <v>0</v>
      </c>
      <c r="CL123" s="194">
        <v>0</v>
      </c>
      <c r="CM123" s="195">
        <v>16358057</v>
      </c>
      <c r="CN123" s="194">
        <v>0</v>
      </c>
      <c r="CO123" s="194">
        <v>583445</v>
      </c>
      <c r="CP123" s="194">
        <v>0</v>
      </c>
      <c r="CQ123" s="194">
        <v>0</v>
      </c>
      <c r="CR123" s="194">
        <v>0</v>
      </c>
      <c r="CS123" s="195">
        <v>16941502</v>
      </c>
      <c r="CT123" s="194">
        <v>870872</v>
      </c>
      <c r="CU123" s="194">
        <v>950703</v>
      </c>
      <c r="CV123" s="194">
        <v>0</v>
      </c>
      <c r="CW123" s="194">
        <v>0</v>
      </c>
      <c r="CX123" s="194">
        <v>303061</v>
      </c>
      <c r="CY123" s="194">
        <v>48821</v>
      </c>
      <c r="CZ123" s="194">
        <v>0</v>
      </c>
      <c r="DA123" s="194">
        <v>0</v>
      </c>
      <c r="DB123" s="194">
        <v>0</v>
      </c>
      <c r="DC123" s="194">
        <v>0</v>
      </c>
      <c r="DD123" s="194">
        <v>0</v>
      </c>
      <c r="DE123" s="194">
        <v>0</v>
      </c>
      <c r="DF123" s="194">
        <v>0</v>
      </c>
      <c r="DG123" s="194">
        <v>0</v>
      </c>
      <c r="DH123" s="194">
        <v>1992743</v>
      </c>
      <c r="DI123" s="194">
        <v>104969</v>
      </c>
      <c r="DJ123" s="194">
        <v>488688</v>
      </c>
      <c r="DK123" s="194">
        <v>0</v>
      </c>
      <c r="DL123" s="194">
        <v>0</v>
      </c>
      <c r="DM123" s="194">
        <v>0</v>
      </c>
      <c r="DN123" s="194">
        <v>177305</v>
      </c>
      <c r="DO123" s="194">
        <v>6739</v>
      </c>
      <c r="DP123" s="194">
        <v>0</v>
      </c>
      <c r="DQ123" s="194">
        <v>0</v>
      </c>
      <c r="DR123" s="194">
        <v>0</v>
      </c>
      <c r="DS123" s="194">
        <v>0</v>
      </c>
      <c r="DT123" s="194">
        <v>0</v>
      </c>
      <c r="DU123" s="194">
        <v>1710380</v>
      </c>
      <c r="DV123" s="194">
        <v>0</v>
      </c>
      <c r="DW123" s="194">
        <v>0</v>
      </c>
      <c r="DX123" s="194">
        <v>0</v>
      </c>
      <c r="DY123" s="194">
        <v>0</v>
      </c>
      <c r="DZ123" s="194">
        <v>0</v>
      </c>
      <c r="EA123" s="194">
        <v>404128</v>
      </c>
      <c r="EB123" s="194">
        <v>167337</v>
      </c>
      <c r="EC123" s="194">
        <v>0</v>
      </c>
      <c r="ED123" s="194">
        <v>0</v>
      </c>
      <c r="EE123" s="194">
        <v>0</v>
      </c>
      <c r="EF123" s="194">
        <v>0</v>
      </c>
      <c r="EG123" s="194">
        <v>0</v>
      </c>
      <c r="EH123" s="194">
        <v>0</v>
      </c>
      <c r="EI123" s="194">
        <v>0</v>
      </c>
      <c r="EJ123" s="194">
        <v>0</v>
      </c>
      <c r="EK123" s="194">
        <v>0</v>
      </c>
      <c r="EL123" s="194">
        <v>0</v>
      </c>
      <c r="EM123" s="194">
        <v>0</v>
      </c>
      <c r="EN123" s="194">
        <v>0</v>
      </c>
      <c r="EO123" s="194">
        <v>0</v>
      </c>
      <c r="EP123" s="194">
        <v>0</v>
      </c>
      <c r="EQ123" s="194">
        <v>0</v>
      </c>
      <c r="ER123" s="194">
        <v>206456</v>
      </c>
      <c r="ES123" s="194">
        <v>0</v>
      </c>
      <c r="ET123" s="194">
        <v>108597</v>
      </c>
      <c r="EU123" s="194">
        <v>0</v>
      </c>
      <c r="EV123" s="194">
        <v>5065</v>
      </c>
      <c r="EW123" s="194">
        <v>0</v>
      </c>
      <c r="EX123" s="194">
        <v>3000</v>
      </c>
      <c r="EY123" s="194">
        <v>898</v>
      </c>
      <c r="EZ123" s="194">
        <v>720</v>
      </c>
      <c r="FA123" s="194">
        <v>0</v>
      </c>
      <c r="FB123" s="194">
        <v>0</v>
      </c>
      <c r="FC123" s="194">
        <v>2138415</v>
      </c>
      <c r="FD123" s="194">
        <v>0</v>
      </c>
      <c r="FE123" s="194">
        <v>0</v>
      </c>
      <c r="FF123" s="194">
        <v>0</v>
      </c>
      <c r="FG123" s="194">
        <v>1340677</v>
      </c>
      <c r="FH123" s="194">
        <v>0</v>
      </c>
      <c r="FI123" s="194">
        <v>272582</v>
      </c>
      <c r="FJ123" s="194">
        <v>0</v>
      </c>
      <c r="FK123" s="194">
        <v>0</v>
      </c>
      <c r="FL123" s="194">
        <v>401212</v>
      </c>
      <c r="FM123" s="194">
        <v>250328</v>
      </c>
      <c r="FN123" s="194">
        <v>371739</v>
      </c>
      <c r="FO123" s="194">
        <v>0</v>
      </c>
      <c r="FP123" s="194">
        <v>0</v>
      </c>
      <c r="FQ123" s="194">
        <v>436651</v>
      </c>
      <c r="FR123" s="194">
        <v>1349578</v>
      </c>
      <c r="FS123" s="194">
        <v>0</v>
      </c>
      <c r="FT123" s="194">
        <v>0</v>
      </c>
      <c r="FU123" s="194">
        <v>178081</v>
      </c>
      <c r="FV123" s="194">
        <v>46772</v>
      </c>
      <c r="FW123" s="194">
        <v>0</v>
      </c>
      <c r="FX123" s="194">
        <v>77509</v>
      </c>
      <c r="FY123" s="194">
        <v>1205083</v>
      </c>
      <c r="FZ123" s="194">
        <v>171384</v>
      </c>
      <c r="GA123" s="195">
        <v>15790493</v>
      </c>
      <c r="GB123" s="194">
        <v>0</v>
      </c>
      <c r="GC123" s="195">
        <v>15790493</v>
      </c>
    </row>
    <row r="124" spans="1:185">
      <c r="A124" s="206">
        <f t="shared" si="264"/>
        <v>0</v>
      </c>
      <c r="B124" s="197" t="s">
        <v>36</v>
      </c>
      <c r="C124" s="191" t="s">
        <v>191</v>
      </c>
      <c r="D124" s="191" t="s">
        <v>36</v>
      </c>
      <c r="E124" s="191" t="s">
        <v>162</v>
      </c>
      <c r="F124" s="191" t="s">
        <v>169</v>
      </c>
      <c r="G124" s="192">
        <v>2130</v>
      </c>
      <c r="H124" s="192">
        <v>0</v>
      </c>
      <c r="I124" s="193">
        <v>44.7</v>
      </c>
      <c r="J124" s="194">
        <v>200300759</v>
      </c>
      <c r="K124" s="194">
        <v>436900</v>
      </c>
      <c r="L124" s="194">
        <v>636740</v>
      </c>
      <c r="M124" s="194">
        <v>0</v>
      </c>
      <c r="N124" s="194">
        <v>0</v>
      </c>
      <c r="O124" s="194">
        <v>0</v>
      </c>
      <c r="P124" s="194">
        <v>0</v>
      </c>
      <c r="Q124" s="194">
        <v>1326</v>
      </c>
      <c r="R124" s="194">
        <v>0</v>
      </c>
      <c r="S124" s="194">
        <v>0</v>
      </c>
      <c r="T124" s="194">
        <v>0</v>
      </c>
      <c r="U124" s="194">
        <v>209402</v>
      </c>
      <c r="V124" s="194">
        <v>0</v>
      </c>
      <c r="W124" s="194">
        <v>0</v>
      </c>
      <c r="X124" s="194">
        <v>0</v>
      </c>
      <c r="Y124" s="194">
        <v>0</v>
      </c>
      <c r="Z124" s="194">
        <v>0</v>
      </c>
      <c r="AA124" s="194">
        <v>0</v>
      </c>
      <c r="AB124" s="194">
        <v>1310</v>
      </c>
      <c r="AC124" s="194">
        <v>0</v>
      </c>
      <c r="AD124" s="194">
        <v>0</v>
      </c>
      <c r="AE124" s="194">
        <v>0</v>
      </c>
      <c r="AF124" s="194">
        <v>0</v>
      </c>
      <c r="AG124" s="194">
        <v>0</v>
      </c>
      <c r="AH124" s="194">
        <v>0</v>
      </c>
      <c r="AI124" s="194">
        <v>0</v>
      </c>
      <c r="AJ124" s="194">
        <v>0</v>
      </c>
      <c r="AK124" s="194">
        <v>5749</v>
      </c>
      <c r="AL124" s="194">
        <v>0</v>
      </c>
      <c r="AM124" s="194">
        <v>19315</v>
      </c>
      <c r="AN124" s="194">
        <v>0</v>
      </c>
      <c r="AO124" s="194">
        <v>0</v>
      </c>
      <c r="AP124" s="194">
        <v>0</v>
      </c>
      <c r="AQ124" s="194">
        <v>0</v>
      </c>
      <c r="AR124" s="194">
        <v>0</v>
      </c>
      <c r="AS124" s="194">
        <v>0</v>
      </c>
      <c r="AT124" s="194">
        <v>0</v>
      </c>
      <c r="AU124" s="194">
        <v>0</v>
      </c>
      <c r="AV124" s="194">
        <v>0</v>
      </c>
      <c r="AW124" s="194">
        <v>0</v>
      </c>
      <c r="AX124" s="194">
        <v>0</v>
      </c>
      <c r="AY124" s="194">
        <v>0</v>
      </c>
      <c r="AZ124" s="194">
        <v>0</v>
      </c>
      <c r="BA124" s="194">
        <v>739</v>
      </c>
      <c r="BB124" s="194">
        <v>50</v>
      </c>
      <c r="BC124" s="194">
        <v>8300</v>
      </c>
      <c r="BD124" s="194">
        <v>17840</v>
      </c>
      <c r="BE124" s="194">
        <v>0</v>
      </c>
      <c r="BF124" s="194">
        <v>1030</v>
      </c>
      <c r="BG124" s="194">
        <v>0</v>
      </c>
      <c r="BH124" s="194">
        <v>0</v>
      </c>
      <c r="BI124" s="194">
        <v>0</v>
      </c>
      <c r="BJ124" s="194">
        <v>0</v>
      </c>
      <c r="BK124" s="194">
        <v>42113</v>
      </c>
      <c r="BL124" s="195">
        <v>943914</v>
      </c>
      <c r="BM124" s="194">
        <v>8413</v>
      </c>
      <c r="BN124" s="194">
        <v>42143</v>
      </c>
      <c r="BO124" s="194">
        <v>0</v>
      </c>
      <c r="BP124" s="194">
        <v>0</v>
      </c>
      <c r="BQ124" s="194">
        <v>0</v>
      </c>
      <c r="BR124" s="194">
        <v>0</v>
      </c>
      <c r="BS124" s="194">
        <v>88834</v>
      </c>
      <c r="BT124" s="194">
        <v>0</v>
      </c>
      <c r="BU124" s="194">
        <v>0</v>
      </c>
      <c r="BV124" s="194">
        <v>1852</v>
      </c>
      <c r="BW124" s="194">
        <v>0</v>
      </c>
      <c r="BX124" s="194">
        <v>0</v>
      </c>
      <c r="BY124" s="194">
        <v>0</v>
      </c>
      <c r="BZ124" s="194">
        <v>1639</v>
      </c>
      <c r="CA124" s="194">
        <v>0</v>
      </c>
      <c r="CB124" s="194">
        <v>0</v>
      </c>
      <c r="CC124" s="194">
        <v>0</v>
      </c>
      <c r="CD124" s="194">
        <v>0</v>
      </c>
      <c r="CE124" s="194">
        <v>0</v>
      </c>
      <c r="CF124" s="194">
        <v>0</v>
      </c>
      <c r="CG124" s="194">
        <v>0</v>
      </c>
      <c r="CH124" s="194">
        <v>0</v>
      </c>
      <c r="CI124" s="194">
        <v>0</v>
      </c>
      <c r="CJ124" s="194">
        <v>0</v>
      </c>
      <c r="CK124" s="194">
        <v>0</v>
      </c>
      <c r="CL124" s="194">
        <v>0</v>
      </c>
      <c r="CM124" s="195">
        <v>1086794</v>
      </c>
      <c r="CN124" s="194">
        <v>0</v>
      </c>
      <c r="CO124" s="194">
        <v>0</v>
      </c>
      <c r="CP124" s="194">
        <v>0</v>
      </c>
      <c r="CQ124" s="194">
        <v>0</v>
      </c>
      <c r="CR124" s="194">
        <v>0</v>
      </c>
      <c r="CS124" s="195">
        <v>1086794</v>
      </c>
      <c r="CT124" s="194">
        <v>72396</v>
      </c>
      <c r="CU124" s="194">
        <v>125815</v>
      </c>
      <c r="CV124" s="194">
        <v>0</v>
      </c>
      <c r="CW124" s="194">
        <v>0</v>
      </c>
      <c r="CX124" s="194">
        <v>4666</v>
      </c>
      <c r="CY124" s="194">
        <v>0</v>
      </c>
      <c r="CZ124" s="194">
        <v>0</v>
      </c>
      <c r="DA124" s="194">
        <v>0</v>
      </c>
      <c r="DB124" s="194">
        <v>0</v>
      </c>
      <c r="DC124" s="194">
        <v>0</v>
      </c>
      <c r="DD124" s="194">
        <v>0</v>
      </c>
      <c r="DE124" s="194">
        <v>0</v>
      </c>
      <c r="DF124" s="194">
        <v>0</v>
      </c>
      <c r="DG124" s="194">
        <v>0</v>
      </c>
      <c r="DH124" s="194">
        <v>0</v>
      </c>
      <c r="DI124" s="194">
        <v>0</v>
      </c>
      <c r="DJ124" s="194">
        <v>8648</v>
      </c>
      <c r="DK124" s="194">
        <v>0</v>
      </c>
      <c r="DL124" s="194">
        <v>0</v>
      </c>
      <c r="DM124" s="194">
        <v>0</v>
      </c>
      <c r="DN124" s="194">
        <v>22774</v>
      </c>
      <c r="DO124" s="194">
        <v>1000</v>
      </c>
      <c r="DP124" s="194">
        <v>0</v>
      </c>
      <c r="DQ124" s="194">
        <v>0</v>
      </c>
      <c r="DR124" s="194">
        <v>0</v>
      </c>
      <c r="DS124" s="194">
        <v>0</v>
      </c>
      <c r="DT124" s="194">
        <v>0</v>
      </c>
      <c r="DU124" s="194">
        <v>434689</v>
      </c>
      <c r="DV124" s="194">
        <v>0</v>
      </c>
      <c r="DW124" s="194">
        <v>0</v>
      </c>
      <c r="DX124" s="194">
        <v>0</v>
      </c>
      <c r="DY124" s="194">
        <v>0</v>
      </c>
      <c r="DZ124" s="194">
        <v>0</v>
      </c>
      <c r="EA124" s="194">
        <v>93793</v>
      </c>
      <c r="EB124" s="194">
        <v>6414</v>
      </c>
      <c r="EC124" s="194">
        <v>0</v>
      </c>
      <c r="ED124" s="194">
        <v>0</v>
      </c>
      <c r="EE124" s="194">
        <v>0</v>
      </c>
      <c r="EF124" s="194">
        <v>0</v>
      </c>
      <c r="EG124" s="194">
        <v>0</v>
      </c>
      <c r="EH124" s="194">
        <v>0</v>
      </c>
      <c r="EI124" s="194">
        <v>0</v>
      </c>
      <c r="EJ124" s="194">
        <v>0</v>
      </c>
      <c r="EK124" s="194">
        <v>0</v>
      </c>
      <c r="EL124" s="194">
        <v>0</v>
      </c>
      <c r="EM124" s="194">
        <v>0</v>
      </c>
      <c r="EN124" s="194">
        <v>0</v>
      </c>
      <c r="EO124" s="194">
        <v>0</v>
      </c>
      <c r="EP124" s="194">
        <v>0</v>
      </c>
      <c r="EQ124" s="194">
        <v>0</v>
      </c>
      <c r="ER124" s="194">
        <v>0</v>
      </c>
      <c r="ES124" s="194">
        <v>0</v>
      </c>
      <c r="ET124" s="194">
        <v>10179</v>
      </c>
      <c r="EU124" s="194">
        <v>24250</v>
      </c>
      <c r="EV124" s="194">
        <v>0</v>
      </c>
      <c r="EW124" s="194">
        <v>0</v>
      </c>
      <c r="EX124" s="194">
        <v>1150</v>
      </c>
      <c r="EY124" s="194">
        <v>2988</v>
      </c>
      <c r="EZ124" s="194">
        <v>0</v>
      </c>
      <c r="FA124" s="194">
        <v>0</v>
      </c>
      <c r="FB124" s="194">
        <v>0</v>
      </c>
      <c r="FC124" s="194">
        <v>0</v>
      </c>
      <c r="FD124" s="194">
        <v>0</v>
      </c>
      <c r="FE124" s="194">
        <v>0</v>
      </c>
      <c r="FF124" s="194">
        <v>0</v>
      </c>
      <c r="FG124" s="194">
        <v>0</v>
      </c>
      <c r="FH124" s="194">
        <v>0</v>
      </c>
      <c r="FI124" s="194">
        <v>44554</v>
      </c>
      <c r="FJ124" s="194">
        <v>0</v>
      </c>
      <c r="FK124" s="194">
        <v>0</v>
      </c>
      <c r="FL124" s="194">
        <v>0</v>
      </c>
      <c r="FM124" s="194">
        <v>26286</v>
      </c>
      <c r="FN124" s="194">
        <v>0</v>
      </c>
      <c r="FO124" s="194">
        <v>0</v>
      </c>
      <c r="FP124" s="194">
        <v>0</v>
      </c>
      <c r="FQ124" s="194">
        <v>31822</v>
      </c>
      <c r="FR124" s="194">
        <v>55057</v>
      </c>
      <c r="FS124" s="194">
        <v>250</v>
      </c>
      <c r="FT124" s="194">
        <v>0</v>
      </c>
      <c r="FU124" s="194">
        <v>10950</v>
      </c>
      <c r="FV124" s="194">
        <v>2331</v>
      </c>
      <c r="FW124" s="194">
        <v>0</v>
      </c>
      <c r="FX124" s="194">
        <v>0</v>
      </c>
      <c r="FY124" s="194">
        <v>53900</v>
      </c>
      <c r="FZ124" s="194">
        <v>14811</v>
      </c>
      <c r="GA124" s="195">
        <v>1048724</v>
      </c>
      <c r="GB124" s="194">
        <v>0</v>
      </c>
      <c r="GC124" s="195">
        <v>1048724</v>
      </c>
    </row>
    <row r="125" spans="1:185">
      <c r="A125" s="206">
        <f t="shared" si="264"/>
        <v>0</v>
      </c>
      <c r="B125" s="197" t="s">
        <v>37</v>
      </c>
      <c r="C125" s="191" t="s">
        <v>192</v>
      </c>
      <c r="D125" s="191" t="s">
        <v>37</v>
      </c>
      <c r="E125" s="191" t="s">
        <v>162</v>
      </c>
      <c r="F125" s="191" t="s">
        <v>169</v>
      </c>
      <c r="G125" s="192">
        <v>6924</v>
      </c>
      <c r="H125" s="192">
        <v>0</v>
      </c>
      <c r="I125" s="193">
        <v>63</v>
      </c>
      <c r="J125" s="194">
        <v>418388532</v>
      </c>
      <c r="K125" s="194">
        <v>80000</v>
      </c>
      <c r="L125" s="194">
        <v>1413177</v>
      </c>
      <c r="M125" s="194">
        <v>0</v>
      </c>
      <c r="N125" s="194">
        <v>0</v>
      </c>
      <c r="O125" s="194">
        <v>0</v>
      </c>
      <c r="P125" s="194">
        <v>2713</v>
      </c>
      <c r="Q125" s="194">
        <v>8058</v>
      </c>
      <c r="R125" s="194">
        <v>0</v>
      </c>
      <c r="S125" s="194">
        <v>0</v>
      </c>
      <c r="T125" s="194">
        <v>0</v>
      </c>
      <c r="U125" s="194">
        <v>270637</v>
      </c>
      <c r="V125" s="194">
        <v>0</v>
      </c>
      <c r="W125" s="194">
        <v>0</v>
      </c>
      <c r="X125" s="194">
        <v>2452</v>
      </c>
      <c r="Y125" s="194">
        <v>0</v>
      </c>
      <c r="Z125" s="194">
        <v>0</v>
      </c>
      <c r="AA125" s="194">
        <v>0</v>
      </c>
      <c r="AB125" s="194">
        <v>5915</v>
      </c>
      <c r="AC125" s="194">
        <v>0</v>
      </c>
      <c r="AD125" s="194">
        <v>6439</v>
      </c>
      <c r="AE125" s="194">
        <v>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52023</v>
      </c>
      <c r="AK125" s="194">
        <v>175</v>
      </c>
      <c r="AL125" s="194">
        <v>772</v>
      </c>
      <c r="AM125" s="194">
        <v>5196</v>
      </c>
      <c r="AN125" s="194">
        <v>0</v>
      </c>
      <c r="AO125" s="194">
        <v>0</v>
      </c>
      <c r="AP125" s="194">
        <v>0</v>
      </c>
      <c r="AQ125" s="194">
        <v>0</v>
      </c>
      <c r="AR125" s="194">
        <v>0</v>
      </c>
      <c r="AS125" s="194">
        <v>0</v>
      </c>
      <c r="AT125" s="194">
        <v>0</v>
      </c>
      <c r="AU125" s="194">
        <v>8585</v>
      </c>
      <c r="AV125" s="194">
        <v>0</v>
      </c>
      <c r="AW125" s="194">
        <v>0</v>
      </c>
      <c r="AX125" s="194">
        <v>0</v>
      </c>
      <c r="AY125" s="194">
        <v>0</v>
      </c>
      <c r="AZ125" s="194">
        <v>0</v>
      </c>
      <c r="BA125" s="194">
        <v>597</v>
      </c>
      <c r="BB125" s="194">
        <v>0</v>
      </c>
      <c r="BC125" s="194">
        <v>0</v>
      </c>
      <c r="BD125" s="194">
        <v>40076</v>
      </c>
      <c r="BE125" s="194">
        <v>0</v>
      </c>
      <c r="BF125" s="194">
        <v>0</v>
      </c>
      <c r="BG125" s="194">
        <v>0</v>
      </c>
      <c r="BH125" s="194">
        <v>0</v>
      </c>
      <c r="BI125" s="194">
        <v>800</v>
      </c>
      <c r="BJ125" s="194">
        <v>0</v>
      </c>
      <c r="BK125" s="194">
        <v>27917</v>
      </c>
      <c r="BL125" s="195">
        <v>1845532</v>
      </c>
      <c r="BM125" s="194">
        <v>52351</v>
      </c>
      <c r="BN125" s="194">
        <v>69201</v>
      </c>
      <c r="BO125" s="194">
        <v>0</v>
      </c>
      <c r="BP125" s="194">
        <v>0</v>
      </c>
      <c r="BQ125" s="194">
        <v>0</v>
      </c>
      <c r="BR125" s="194">
        <v>0</v>
      </c>
      <c r="BS125" s="194">
        <v>102354</v>
      </c>
      <c r="BT125" s="194">
        <v>0</v>
      </c>
      <c r="BU125" s="194">
        <v>0</v>
      </c>
      <c r="BV125" s="194">
        <v>0</v>
      </c>
      <c r="BW125" s="194">
        <v>0</v>
      </c>
      <c r="BX125" s="194">
        <v>0</v>
      </c>
      <c r="BY125" s="194">
        <v>0</v>
      </c>
      <c r="BZ125" s="194">
        <v>6375</v>
      </c>
      <c r="CA125" s="194">
        <v>0</v>
      </c>
      <c r="CB125" s="194">
        <v>0</v>
      </c>
      <c r="CC125" s="194">
        <v>0</v>
      </c>
      <c r="CD125" s="194">
        <v>465525</v>
      </c>
      <c r="CE125" s="194">
        <v>0</v>
      </c>
      <c r="CF125" s="194">
        <v>0</v>
      </c>
      <c r="CG125" s="194">
        <v>0</v>
      </c>
      <c r="CH125" s="194">
        <v>0</v>
      </c>
      <c r="CI125" s="194">
        <v>0</v>
      </c>
      <c r="CJ125" s="194">
        <v>0</v>
      </c>
      <c r="CK125" s="194">
        <v>0</v>
      </c>
      <c r="CL125" s="194">
        <v>0</v>
      </c>
      <c r="CM125" s="195">
        <v>2541338</v>
      </c>
      <c r="CN125" s="194">
        <v>0</v>
      </c>
      <c r="CO125" s="194">
        <v>0</v>
      </c>
      <c r="CP125" s="194">
        <v>0</v>
      </c>
      <c r="CQ125" s="194">
        <v>28593</v>
      </c>
      <c r="CR125" s="194">
        <v>0</v>
      </c>
      <c r="CS125" s="195">
        <v>2569931</v>
      </c>
      <c r="CT125" s="194">
        <v>75606</v>
      </c>
      <c r="CU125" s="194">
        <v>265475</v>
      </c>
      <c r="CV125" s="194">
        <v>0</v>
      </c>
      <c r="CW125" s="194">
        <v>0</v>
      </c>
      <c r="CX125" s="194">
        <v>12770</v>
      </c>
      <c r="CY125" s="194">
        <v>0</v>
      </c>
      <c r="CZ125" s="194">
        <v>0</v>
      </c>
      <c r="DA125" s="194">
        <v>0</v>
      </c>
      <c r="DB125" s="194">
        <v>0</v>
      </c>
      <c r="DC125" s="194">
        <v>0</v>
      </c>
      <c r="DD125" s="194">
        <v>0</v>
      </c>
      <c r="DE125" s="194">
        <v>0</v>
      </c>
      <c r="DF125" s="194">
        <v>0</v>
      </c>
      <c r="DG125" s="194">
        <v>0</v>
      </c>
      <c r="DH125" s="194">
        <v>4362</v>
      </c>
      <c r="DI125" s="194">
        <v>261031</v>
      </c>
      <c r="DJ125" s="194">
        <v>14500</v>
      </c>
      <c r="DK125" s="194">
        <v>0</v>
      </c>
      <c r="DL125" s="194">
        <v>0</v>
      </c>
      <c r="DM125" s="194">
        <v>0</v>
      </c>
      <c r="DN125" s="194">
        <v>20630</v>
      </c>
      <c r="DO125" s="194">
        <v>0</v>
      </c>
      <c r="DP125" s="194">
        <v>0</v>
      </c>
      <c r="DQ125" s="194">
        <v>0</v>
      </c>
      <c r="DR125" s="194">
        <v>0</v>
      </c>
      <c r="DS125" s="194">
        <v>0</v>
      </c>
      <c r="DT125" s="194">
        <v>0</v>
      </c>
      <c r="DU125" s="194">
        <v>958135</v>
      </c>
      <c r="DV125" s="194">
        <v>136805</v>
      </c>
      <c r="DW125" s="194">
        <v>0</v>
      </c>
      <c r="DX125" s="194">
        <v>0</v>
      </c>
      <c r="DY125" s="194">
        <v>0</v>
      </c>
      <c r="DZ125" s="194">
        <v>0</v>
      </c>
      <c r="EA125" s="194">
        <v>264386</v>
      </c>
      <c r="EB125" s="194">
        <v>17709</v>
      </c>
      <c r="EC125" s="194">
        <v>0</v>
      </c>
      <c r="ED125" s="194">
        <v>0</v>
      </c>
      <c r="EE125" s="194">
        <v>0</v>
      </c>
      <c r="EF125" s="194">
        <v>0</v>
      </c>
      <c r="EG125" s="194">
        <v>0</v>
      </c>
      <c r="EH125" s="194">
        <v>0</v>
      </c>
      <c r="EI125" s="194">
        <v>0</v>
      </c>
      <c r="EJ125" s="194">
        <v>0</v>
      </c>
      <c r="EK125" s="194">
        <v>0</v>
      </c>
      <c r="EL125" s="194">
        <v>0</v>
      </c>
      <c r="EM125" s="194">
        <v>0</v>
      </c>
      <c r="EN125" s="194">
        <v>0</v>
      </c>
      <c r="EO125" s="194">
        <v>0</v>
      </c>
      <c r="EP125" s="194">
        <v>0</v>
      </c>
      <c r="EQ125" s="194">
        <v>0</v>
      </c>
      <c r="ER125" s="194">
        <v>83247</v>
      </c>
      <c r="ES125" s="194">
        <v>0</v>
      </c>
      <c r="ET125" s="194">
        <v>25403</v>
      </c>
      <c r="EU125" s="194">
        <v>45000</v>
      </c>
      <c r="EV125" s="194">
        <v>15986</v>
      </c>
      <c r="EW125" s="194">
        <v>0</v>
      </c>
      <c r="EX125" s="194">
        <v>800</v>
      </c>
      <c r="EY125" s="194">
        <v>5300</v>
      </c>
      <c r="EZ125" s="194">
        <v>0</v>
      </c>
      <c r="FA125" s="194">
        <v>0</v>
      </c>
      <c r="FB125" s="194">
        <v>6232</v>
      </c>
      <c r="FC125" s="194">
        <v>1460</v>
      </c>
      <c r="FD125" s="194">
        <v>0</v>
      </c>
      <c r="FE125" s="194">
        <v>0</v>
      </c>
      <c r="FF125" s="194">
        <v>0</v>
      </c>
      <c r="FG125" s="194">
        <v>0</v>
      </c>
      <c r="FH125" s="194">
        <v>0</v>
      </c>
      <c r="FI125" s="194">
        <v>1750</v>
      </c>
      <c r="FJ125" s="194">
        <v>0</v>
      </c>
      <c r="FK125" s="194">
        <v>0</v>
      </c>
      <c r="FL125" s="194">
        <v>0</v>
      </c>
      <c r="FM125" s="194">
        <v>51638</v>
      </c>
      <c r="FN125" s="194">
        <v>0</v>
      </c>
      <c r="FO125" s="194">
        <v>0</v>
      </c>
      <c r="FP125" s="194">
        <v>0</v>
      </c>
      <c r="FQ125" s="194">
        <v>46163</v>
      </c>
      <c r="FR125" s="194">
        <v>168998</v>
      </c>
      <c r="FS125" s="194">
        <v>1770</v>
      </c>
      <c r="FT125" s="194">
        <v>0</v>
      </c>
      <c r="FU125" s="194">
        <v>21298</v>
      </c>
      <c r="FV125" s="194">
        <v>3925</v>
      </c>
      <c r="FW125" s="194">
        <v>0</v>
      </c>
      <c r="FX125" s="194">
        <v>0</v>
      </c>
      <c r="FY125" s="194">
        <v>80000</v>
      </c>
      <c r="FZ125" s="194">
        <v>7534</v>
      </c>
      <c r="GA125" s="195">
        <v>2597913</v>
      </c>
      <c r="GB125" s="194">
        <v>28593</v>
      </c>
      <c r="GC125" s="195">
        <v>2626506</v>
      </c>
    </row>
    <row r="126" spans="1:185">
      <c r="A126" s="206">
        <f t="shared" si="264"/>
        <v>0</v>
      </c>
      <c r="B126" s="199" t="s">
        <v>38</v>
      </c>
      <c r="C126" s="191" t="s">
        <v>193</v>
      </c>
      <c r="D126" s="191" t="s">
        <v>38</v>
      </c>
      <c r="E126" s="191" t="s">
        <v>162</v>
      </c>
      <c r="F126" s="191" t="s">
        <v>173</v>
      </c>
      <c r="G126" s="192">
        <v>3501</v>
      </c>
      <c r="H126" s="192">
        <v>0</v>
      </c>
      <c r="I126" s="193">
        <v>1.6</v>
      </c>
      <c r="J126" s="194">
        <v>152269985</v>
      </c>
      <c r="K126" s="194">
        <v>14295272</v>
      </c>
      <c r="L126" s="194">
        <v>1072824</v>
      </c>
      <c r="M126" s="194">
        <v>0</v>
      </c>
      <c r="N126" s="194">
        <v>0</v>
      </c>
      <c r="O126" s="194">
        <v>0</v>
      </c>
      <c r="P126" s="194">
        <v>11257</v>
      </c>
      <c r="Q126" s="194">
        <v>30288</v>
      </c>
      <c r="R126" s="194">
        <v>0</v>
      </c>
      <c r="S126" s="194">
        <v>0</v>
      </c>
      <c r="T126" s="194">
        <v>0</v>
      </c>
      <c r="U126" s="194">
        <v>149001</v>
      </c>
      <c r="V126" s="194">
        <v>33122</v>
      </c>
      <c r="W126" s="194">
        <v>0</v>
      </c>
      <c r="X126" s="194">
        <v>27744</v>
      </c>
      <c r="Y126" s="194">
        <v>0</v>
      </c>
      <c r="Z126" s="194">
        <v>5938</v>
      </c>
      <c r="AA126" s="194">
        <v>0</v>
      </c>
      <c r="AB126" s="194">
        <v>480</v>
      </c>
      <c r="AC126" s="194">
        <v>0</v>
      </c>
      <c r="AD126" s="194">
        <v>385</v>
      </c>
      <c r="AE126" s="194">
        <v>3669</v>
      </c>
      <c r="AF126" s="194">
        <v>0</v>
      </c>
      <c r="AG126" s="194">
        <v>0</v>
      </c>
      <c r="AH126" s="194">
        <v>0</v>
      </c>
      <c r="AI126" s="194">
        <v>0</v>
      </c>
      <c r="AJ126" s="194">
        <v>0</v>
      </c>
      <c r="AK126" s="194">
        <v>4317</v>
      </c>
      <c r="AL126" s="194">
        <v>481039</v>
      </c>
      <c r="AM126" s="194">
        <v>970666</v>
      </c>
      <c r="AN126" s="194">
        <v>0</v>
      </c>
      <c r="AO126" s="194">
        <v>0</v>
      </c>
      <c r="AP126" s="194">
        <v>0</v>
      </c>
      <c r="AQ126" s="194">
        <v>0</v>
      </c>
      <c r="AR126" s="194">
        <v>0</v>
      </c>
      <c r="AS126" s="194">
        <v>0</v>
      </c>
      <c r="AT126" s="194">
        <v>0</v>
      </c>
      <c r="AU126" s="194">
        <v>0</v>
      </c>
      <c r="AV126" s="194">
        <v>0</v>
      </c>
      <c r="AW126" s="194">
        <v>0</v>
      </c>
      <c r="AX126" s="194">
        <v>0</v>
      </c>
      <c r="AY126" s="194">
        <v>5500</v>
      </c>
      <c r="AZ126" s="194">
        <v>0</v>
      </c>
      <c r="BA126" s="194">
        <v>1479</v>
      </c>
      <c r="BB126" s="194">
        <v>0</v>
      </c>
      <c r="BC126" s="194">
        <v>0</v>
      </c>
      <c r="BD126" s="194">
        <v>35498</v>
      </c>
      <c r="BE126" s="194">
        <v>0</v>
      </c>
      <c r="BF126" s="194">
        <v>0</v>
      </c>
      <c r="BG126" s="194">
        <v>0</v>
      </c>
      <c r="BH126" s="194">
        <v>0</v>
      </c>
      <c r="BI126" s="194">
        <v>0</v>
      </c>
      <c r="BJ126" s="194">
        <v>0</v>
      </c>
      <c r="BK126" s="194">
        <v>44568</v>
      </c>
      <c r="BL126" s="195">
        <v>2877775</v>
      </c>
      <c r="BM126" s="194">
        <v>48203</v>
      </c>
      <c r="BN126" s="194">
        <v>9302</v>
      </c>
      <c r="BO126" s="194">
        <v>0</v>
      </c>
      <c r="BP126" s="194">
        <v>0</v>
      </c>
      <c r="BQ126" s="194">
        <v>5200</v>
      </c>
      <c r="BR126" s="194">
        <v>0</v>
      </c>
      <c r="BS126" s="194">
        <v>94889</v>
      </c>
      <c r="BT126" s="194">
        <v>0</v>
      </c>
      <c r="BU126" s="194">
        <v>0</v>
      </c>
      <c r="BV126" s="194">
        <v>3266</v>
      </c>
      <c r="BW126" s="194">
        <v>0</v>
      </c>
      <c r="BX126" s="194">
        <v>0</v>
      </c>
      <c r="BY126" s="194">
        <v>83554</v>
      </c>
      <c r="BZ126" s="194">
        <v>9000</v>
      </c>
      <c r="CA126" s="194">
        <v>0</v>
      </c>
      <c r="CB126" s="194">
        <v>0</v>
      </c>
      <c r="CC126" s="194">
        <v>0</v>
      </c>
      <c r="CD126" s="194">
        <v>0</v>
      </c>
      <c r="CE126" s="194">
        <v>0</v>
      </c>
      <c r="CF126" s="194">
        <v>0</v>
      </c>
      <c r="CG126" s="194">
        <v>0</v>
      </c>
      <c r="CH126" s="194">
        <v>0</v>
      </c>
      <c r="CI126" s="194">
        <v>0</v>
      </c>
      <c r="CJ126" s="194">
        <v>0</v>
      </c>
      <c r="CK126" s="194">
        <v>0</v>
      </c>
      <c r="CL126" s="194">
        <v>0</v>
      </c>
      <c r="CM126" s="195">
        <v>3131189</v>
      </c>
      <c r="CN126" s="194">
        <v>0</v>
      </c>
      <c r="CO126" s="194">
        <v>50379</v>
      </c>
      <c r="CP126" s="194">
        <v>0</v>
      </c>
      <c r="CQ126" s="194">
        <v>0</v>
      </c>
      <c r="CR126" s="194">
        <v>0</v>
      </c>
      <c r="CS126" s="195">
        <v>3181568</v>
      </c>
      <c r="CT126" s="194">
        <v>122793</v>
      </c>
      <c r="CU126" s="194">
        <v>90712</v>
      </c>
      <c r="CV126" s="194">
        <v>0</v>
      </c>
      <c r="CW126" s="194">
        <v>0</v>
      </c>
      <c r="CX126" s="194">
        <v>30</v>
      </c>
      <c r="CY126" s="194">
        <v>0</v>
      </c>
      <c r="CZ126" s="194">
        <v>0</v>
      </c>
      <c r="DA126" s="194">
        <v>0</v>
      </c>
      <c r="DB126" s="194">
        <v>0</v>
      </c>
      <c r="DC126" s="194">
        <v>0</v>
      </c>
      <c r="DD126" s="194">
        <v>0</v>
      </c>
      <c r="DE126" s="194">
        <v>0</v>
      </c>
      <c r="DF126" s="194">
        <v>0</v>
      </c>
      <c r="DG126" s="194">
        <v>64324</v>
      </c>
      <c r="DH126" s="194">
        <v>315989</v>
      </c>
      <c r="DI126" s="194">
        <v>0</v>
      </c>
      <c r="DJ126" s="194">
        <v>6883</v>
      </c>
      <c r="DK126" s="194">
        <v>0</v>
      </c>
      <c r="DL126" s="194">
        <v>0</v>
      </c>
      <c r="DM126" s="194">
        <v>0</v>
      </c>
      <c r="DN126" s="194">
        <v>39606</v>
      </c>
      <c r="DO126" s="194">
        <v>0</v>
      </c>
      <c r="DP126" s="194">
        <v>0</v>
      </c>
      <c r="DQ126" s="194">
        <v>0</v>
      </c>
      <c r="DR126" s="194">
        <v>0</v>
      </c>
      <c r="DS126" s="194">
        <v>0</v>
      </c>
      <c r="DT126" s="194">
        <v>0</v>
      </c>
      <c r="DU126" s="194">
        <v>444707</v>
      </c>
      <c r="DV126" s="194">
        <v>0</v>
      </c>
      <c r="DW126" s="194">
        <v>0</v>
      </c>
      <c r="DX126" s="194">
        <v>0</v>
      </c>
      <c r="DY126" s="194">
        <v>0</v>
      </c>
      <c r="DZ126" s="194">
        <v>0</v>
      </c>
      <c r="EA126" s="194">
        <v>0</v>
      </c>
      <c r="EB126" s="194">
        <v>90118</v>
      </c>
      <c r="EC126" s="194">
        <v>0</v>
      </c>
      <c r="ED126" s="194">
        <v>0</v>
      </c>
      <c r="EE126" s="194">
        <v>0</v>
      </c>
      <c r="EF126" s="194">
        <v>0</v>
      </c>
      <c r="EG126" s="194">
        <v>0</v>
      </c>
      <c r="EH126" s="194">
        <v>0</v>
      </c>
      <c r="EI126" s="194">
        <v>0</v>
      </c>
      <c r="EJ126" s="194">
        <v>0</v>
      </c>
      <c r="EK126" s="194">
        <v>0</v>
      </c>
      <c r="EL126" s="194">
        <v>0</v>
      </c>
      <c r="EM126" s="194">
        <v>0</v>
      </c>
      <c r="EN126" s="194">
        <v>0</v>
      </c>
      <c r="EO126" s="194">
        <v>440</v>
      </c>
      <c r="EP126" s="194">
        <v>0</v>
      </c>
      <c r="EQ126" s="194">
        <v>16844</v>
      </c>
      <c r="ER126" s="194">
        <v>12555</v>
      </c>
      <c r="ES126" s="194">
        <v>0</v>
      </c>
      <c r="ET126" s="194">
        <v>11585</v>
      </c>
      <c r="EU126" s="194">
        <v>0</v>
      </c>
      <c r="EV126" s="194">
        <v>8000</v>
      </c>
      <c r="EW126" s="194">
        <v>0</v>
      </c>
      <c r="EX126" s="194">
        <v>0</v>
      </c>
      <c r="EY126" s="194">
        <v>0</v>
      </c>
      <c r="EZ126" s="194">
        <v>0</v>
      </c>
      <c r="FA126" s="194">
        <v>0</v>
      </c>
      <c r="FB126" s="194">
        <v>0</v>
      </c>
      <c r="FC126" s="194">
        <v>2157244</v>
      </c>
      <c r="FD126" s="194">
        <v>0</v>
      </c>
      <c r="FE126" s="194">
        <v>0</v>
      </c>
      <c r="FF126" s="194">
        <v>0</v>
      </c>
      <c r="FG126" s="194">
        <v>522593</v>
      </c>
      <c r="FH126" s="194">
        <v>0</v>
      </c>
      <c r="FI126" s="194">
        <v>229238</v>
      </c>
      <c r="FJ126" s="194">
        <v>0</v>
      </c>
      <c r="FK126" s="194">
        <v>0</v>
      </c>
      <c r="FL126" s="194">
        <v>4076</v>
      </c>
      <c r="FM126" s="194">
        <v>50033</v>
      </c>
      <c r="FN126" s="194">
        <v>0</v>
      </c>
      <c r="FO126" s="194">
        <v>0</v>
      </c>
      <c r="FP126" s="194">
        <v>0</v>
      </c>
      <c r="FQ126" s="194">
        <v>69827</v>
      </c>
      <c r="FR126" s="194">
        <v>212682</v>
      </c>
      <c r="FS126" s="194">
        <v>2517</v>
      </c>
      <c r="FT126" s="194">
        <v>0</v>
      </c>
      <c r="FU126" s="194">
        <v>27715</v>
      </c>
      <c r="FV126" s="194">
        <v>768</v>
      </c>
      <c r="FW126" s="194">
        <v>0</v>
      </c>
      <c r="FX126" s="194">
        <v>0</v>
      </c>
      <c r="FY126" s="194">
        <v>326465</v>
      </c>
      <c r="FZ126" s="194">
        <v>13850</v>
      </c>
      <c r="GA126" s="195">
        <v>4841594</v>
      </c>
      <c r="GB126" s="194">
        <v>0</v>
      </c>
      <c r="GC126" s="195">
        <v>4841594</v>
      </c>
    </row>
    <row r="127" spans="1:185">
      <c r="A127" s="206">
        <f t="shared" si="264"/>
        <v>0</v>
      </c>
      <c r="B127" s="197" t="s">
        <v>39</v>
      </c>
      <c r="C127" s="191" t="s">
        <v>194</v>
      </c>
      <c r="D127" s="191" t="s">
        <v>39</v>
      </c>
      <c r="E127" s="191" t="s">
        <v>162</v>
      </c>
      <c r="F127" s="191" t="s">
        <v>169</v>
      </c>
      <c r="G127" s="192">
        <v>4789</v>
      </c>
      <c r="H127" s="192">
        <v>0</v>
      </c>
      <c r="I127" s="193">
        <v>44.4</v>
      </c>
      <c r="J127" s="194">
        <v>364096939</v>
      </c>
      <c r="K127" s="194">
        <v>447934</v>
      </c>
      <c r="L127" s="194">
        <v>971498</v>
      </c>
      <c r="M127" s="194">
        <v>0</v>
      </c>
      <c r="N127" s="194">
        <v>0</v>
      </c>
      <c r="O127" s="194">
        <v>0</v>
      </c>
      <c r="P127" s="194">
        <v>0</v>
      </c>
      <c r="Q127" s="194">
        <v>5079</v>
      </c>
      <c r="R127" s="194">
        <v>0</v>
      </c>
      <c r="S127" s="194">
        <v>0</v>
      </c>
      <c r="T127" s="194">
        <v>0</v>
      </c>
      <c r="U127" s="194">
        <v>245264</v>
      </c>
      <c r="V127" s="194">
        <v>0</v>
      </c>
      <c r="W127" s="194">
        <v>0</v>
      </c>
      <c r="X127" s="194">
        <v>19233</v>
      </c>
      <c r="Y127" s="194">
        <v>0</v>
      </c>
      <c r="Z127" s="194">
        <v>0</v>
      </c>
      <c r="AA127" s="194">
        <v>0</v>
      </c>
      <c r="AB127" s="194">
        <v>2162</v>
      </c>
      <c r="AC127" s="194">
        <v>0</v>
      </c>
      <c r="AD127" s="194">
        <v>315</v>
      </c>
      <c r="AE127" s="194">
        <v>250</v>
      </c>
      <c r="AF127" s="194">
        <v>0</v>
      </c>
      <c r="AG127" s="194">
        <v>0</v>
      </c>
      <c r="AH127" s="194">
        <v>0</v>
      </c>
      <c r="AI127" s="194">
        <v>0</v>
      </c>
      <c r="AJ127" s="194">
        <v>0</v>
      </c>
      <c r="AK127" s="194">
        <v>8454</v>
      </c>
      <c r="AL127" s="194">
        <v>0</v>
      </c>
      <c r="AM127" s="194">
        <v>51340</v>
      </c>
      <c r="AN127" s="194">
        <v>0</v>
      </c>
      <c r="AO127" s="194">
        <v>0</v>
      </c>
      <c r="AP127" s="194">
        <v>0</v>
      </c>
      <c r="AQ127" s="194">
        <v>0</v>
      </c>
      <c r="AR127" s="194">
        <v>0</v>
      </c>
      <c r="AS127" s="194">
        <v>0</v>
      </c>
      <c r="AT127" s="194">
        <v>0</v>
      </c>
      <c r="AU127" s="194">
        <v>3725</v>
      </c>
      <c r="AV127" s="194">
        <v>0</v>
      </c>
      <c r="AW127" s="194">
        <v>0</v>
      </c>
      <c r="AX127" s="194">
        <v>0</v>
      </c>
      <c r="AY127" s="194">
        <v>0</v>
      </c>
      <c r="AZ127" s="194">
        <v>0</v>
      </c>
      <c r="BA127" s="194">
        <v>6488</v>
      </c>
      <c r="BB127" s="194">
        <v>6311</v>
      </c>
      <c r="BC127" s="194">
        <v>0</v>
      </c>
      <c r="BD127" s="194">
        <v>12821</v>
      </c>
      <c r="BE127" s="194">
        <v>0</v>
      </c>
      <c r="BF127" s="194">
        <v>0</v>
      </c>
      <c r="BG127" s="194">
        <v>0</v>
      </c>
      <c r="BH127" s="194">
        <v>0</v>
      </c>
      <c r="BI127" s="194">
        <v>128000</v>
      </c>
      <c r="BJ127" s="194">
        <v>0</v>
      </c>
      <c r="BK127" s="194">
        <v>49564</v>
      </c>
      <c r="BL127" s="195">
        <v>1510504</v>
      </c>
      <c r="BM127" s="194">
        <v>28397</v>
      </c>
      <c r="BN127" s="194">
        <v>87481</v>
      </c>
      <c r="BO127" s="194">
        <v>0</v>
      </c>
      <c r="BP127" s="194">
        <v>0</v>
      </c>
      <c r="BQ127" s="194">
        <v>0</v>
      </c>
      <c r="BR127" s="194">
        <v>0</v>
      </c>
      <c r="BS127" s="194">
        <v>161141</v>
      </c>
      <c r="BT127" s="194">
        <v>0</v>
      </c>
      <c r="BU127" s="194">
        <v>0</v>
      </c>
      <c r="BV127" s="194">
        <v>5349</v>
      </c>
      <c r="BW127" s="194">
        <v>0</v>
      </c>
      <c r="BX127" s="194">
        <v>0</v>
      </c>
      <c r="BY127" s="194">
        <v>0</v>
      </c>
      <c r="BZ127" s="194">
        <v>824</v>
      </c>
      <c r="CA127" s="194">
        <v>0</v>
      </c>
      <c r="CB127" s="194">
        <v>0</v>
      </c>
      <c r="CC127" s="194">
        <v>0</v>
      </c>
      <c r="CD127" s="194">
        <v>0</v>
      </c>
      <c r="CE127" s="194">
        <v>171863</v>
      </c>
      <c r="CF127" s="194">
        <v>0</v>
      </c>
      <c r="CG127" s="194">
        <v>0</v>
      </c>
      <c r="CH127" s="194">
        <v>0</v>
      </c>
      <c r="CI127" s="194">
        <v>0</v>
      </c>
      <c r="CJ127" s="194">
        <v>0</v>
      </c>
      <c r="CK127" s="194">
        <v>0</v>
      </c>
      <c r="CL127" s="194">
        <v>0</v>
      </c>
      <c r="CM127" s="195">
        <v>1965559</v>
      </c>
      <c r="CN127" s="194">
        <v>150700</v>
      </c>
      <c r="CO127" s="194">
        <v>0</v>
      </c>
      <c r="CP127" s="194">
        <v>0</v>
      </c>
      <c r="CQ127" s="194">
        <v>201756</v>
      </c>
      <c r="CR127" s="194">
        <v>0</v>
      </c>
      <c r="CS127" s="195">
        <v>2318014</v>
      </c>
      <c r="CT127" s="194">
        <v>128441</v>
      </c>
      <c r="CU127" s="194">
        <v>270147</v>
      </c>
      <c r="CV127" s="194">
        <v>0</v>
      </c>
      <c r="CW127" s="194">
        <v>0</v>
      </c>
      <c r="CX127" s="194">
        <v>3543</v>
      </c>
      <c r="CY127" s="194">
        <v>0</v>
      </c>
      <c r="CZ127" s="194">
        <v>0</v>
      </c>
      <c r="DA127" s="194">
        <v>0</v>
      </c>
      <c r="DB127" s="194">
        <v>0</v>
      </c>
      <c r="DC127" s="194">
        <v>0</v>
      </c>
      <c r="DD127" s="194">
        <v>0</v>
      </c>
      <c r="DE127" s="194">
        <v>0</v>
      </c>
      <c r="DF127" s="194">
        <v>0</v>
      </c>
      <c r="DG127" s="194">
        <v>0</v>
      </c>
      <c r="DH127" s="194">
        <v>808</v>
      </c>
      <c r="DI127" s="194">
        <v>75000</v>
      </c>
      <c r="DJ127" s="194">
        <v>98000</v>
      </c>
      <c r="DK127" s="194">
        <v>0</v>
      </c>
      <c r="DL127" s="194">
        <v>0</v>
      </c>
      <c r="DM127" s="194">
        <v>0</v>
      </c>
      <c r="DN127" s="194">
        <v>45343</v>
      </c>
      <c r="DO127" s="194">
        <v>449</v>
      </c>
      <c r="DP127" s="194">
        <v>1800</v>
      </c>
      <c r="DQ127" s="194">
        <v>0</v>
      </c>
      <c r="DR127" s="194">
        <v>0</v>
      </c>
      <c r="DS127" s="194">
        <v>0</v>
      </c>
      <c r="DT127" s="194">
        <v>0</v>
      </c>
      <c r="DU127" s="194">
        <v>833316</v>
      </c>
      <c r="DV127" s="194">
        <v>0</v>
      </c>
      <c r="DW127" s="194">
        <v>0</v>
      </c>
      <c r="DX127" s="194">
        <v>0</v>
      </c>
      <c r="DY127" s="194">
        <v>0</v>
      </c>
      <c r="DZ127" s="194">
        <v>0</v>
      </c>
      <c r="EA127" s="194">
        <v>75315</v>
      </c>
      <c r="EB127" s="194">
        <v>3183</v>
      </c>
      <c r="EC127" s="194">
        <v>0</v>
      </c>
      <c r="ED127" s="194">
        <v>0</v>
      </c>
      <c r="EE127" s="194">
        <v>0</v>
      </c>
      <c r="EF127" s="194">
        <v>0</v>
      </c>
      <c r="EG127" s="194">
        <v>0</v>
      </c>
      <c r="EH127" s="194">
        <v>169654</v>
      </c>
      <c r="EI127" s="194">
        <v>0</v>
      </c>
      <c r="EJ127" s="194">
        <v>0</v>
      </c>
      <c r="EK127" s="194">
        <v>0</v>
      </c>
      <c r="EL127" s="194">
        <v>0</v>
      </c>
      <c r="EM127" s="194">
        <v>0</v>
      </c>
      <c r="EN127" s="194">
        <v>0</v>
      </c>
      <c r="EO127" s="194">
        <v>0</v>
      </c>
      <c r="EP127" s="194">
        <v>0</v>
      </c>
      <c r="EQ127" s="194">
        <v>0</v>
      </c>
      <c r="ER127" s="194">
        <v>23543</v>
      </c>
      <c r="ES127" s="194">
        <v>0</v>
      </c>
      <c r="ET127" s="194">
        <v>0</v>
      </c>
      <c r="EU127" s="194">
        <v>0</v>
      </c>
      <c r="EV127" s="194">
        <v>588</v>
      </c>
      <c r="EW127" s="194">
        <v>0</v>
      </c>
      <c r="EX127" s="194">
        <v>1000</v>
      </c>
      <c r="EY127" s="194">
        <v>4422</v>
      </c>
      <c r="EZ127" s="194">
        <v>0</v>
      </c>
      <c r="FA127" s="194">
        <v>0</v>
      </c>
      <c r="FB127" s="194">
        <v>0</v>
      </c>
      <c r="FC127" s="194">
        <v>0</v>
      </c>
      <c r="FD127" s="194">
        <v>0</v>
      </c>
      <c r="FE127" s="194">
        <v>0</v>
      </c>
      <c r="FF127" s="194">
        <v>0</v>
      </c>
      <c r="FG127" s="194">
        <v>39529</v>
      </c>
      <c r="FH127" s="194">
        <v>0</v>
      </c>
      <c r="FI127" s="194">
        <v>61057</v>
      </c>
      <c r="FJ127" s="194">
        <v>0</v>
      </c>
      <c r="FK127" s="194">
        <v>0</v>
      </c>
      <c r="FL127" s="194">
        <v>0</v>
      </c>
      <c r="FM127" s="194">
        <v>47520</v>
      </c>
      <c r="FN127" s="194">
        <v>0</v>
      </c>
      <c r="FO127" s="194">
        <v>0</v>
      </c>
      <c r="FP127" s="194">
        <v>0</v>
      </c>
      <c r="FQ127" s="194">
        <v>42859</v>
      </c>
      <c r="FR127" s="194">
        <v>126284</v>
      </c>
      <c r="FS127" s="194">
        <v>260</v>
      </c>
      <c r="FT127" s="194">
        <v>0</v>
      </c>
      <c r="FU127" s="194">
        <v>27184</v>
      </c>
      <c r="FV127" s="194">
        <v>0</v>
      </c>
      <c r="FW127" s="194">
        <v>0</v>
      </c>
      <c r="FX127" s="194">
        <v>0</v>
      </c>
      <c r="FY127" s="194">
        <v>67766</v>
      </c>
      <c r="FZ127" s="194">
        <v>9398</v>
      </c>
      <c r="GA127" s="195">
        <v>2156409</v>
      </c>
      <c r="GB127" s="194">
        <v>201756</v>
      </c>
      <c r="GC127" s="195">
        <v>2358165</v>
      </c>
    </row>
    <row r="128" spans="1:185">
      <c r="A128" s="206">
        <f t="shared" si="264"/>
        <v>0</v>
      </c>
      <c r="B128" s="199" t="s">
        <v>105</v>
      </c>
      <c r="C128" s="191" t="s">
        <v>195</v>
      </c>
      <c r="D128" s="191" t="s">
        <v>105</v>
      </c>
      <c r="E128" s="191" t="s">
        <v>162</v>
      </c>
      <c r="F128" s="191" t="s">
        <v>173</v>
      </c>
      <c r="G128" s="193">
        <v>587</v>
      </c>
      <c r="H128" s="193">
        <v>0</v>
      </c>
      <c r="I128" s="193">
        <v>4.9000000000000004</v>
      </c>
      <c r="J128" s="194">
        <v>41915863</v>
      </c>
      <c r="K128" s="198">
        <v>0</v>
      </c>
      <c r="L128" s="194">
        <v>51288</v>
      </c>
      <c r="M128" s="194">
        <v>0</v>
      </c>
      <c r="N128" s="194">
        <v>0</v>
      </c>
      <c r="O128" s="194">
        <v>0</v>
      </c>
      <c r="P128" s="194">
        <v>0</v>
      </c>
      <c r="Q128" s="194">
        <v>231</v>
      </c>
      <c r="R128" s="194">
        <v>0</v>
      </c>
      <c r="S128" s="194">
        <v>0</v>
      </c>
      <c r="T128" s="194">
        <v>0</v>
      </c>
      <c r="U128" s="194">
        <v>41243</v>
      </c>
      <c r="V128" s="194">
        <v>0</v>
      </c>
      <c r="W128" s="194">
        <v>0</v>
      </c>
      <c r="X128" s="194">
        <v>0</v>
      </c>
      <c r="Y128" s="194">
        <v>0</v>
      </c>
      <c r="Z128" s="194">
        <v>0</v>
      </c>
      <c r="AA128" s="194">
        <v>0</v>
      </c>
      <c r="AB128" s="194">
        <v>227</v>
      </c>
      <c r="AC128" s="194">
        <v>0</v>
      </c>
      <c r="AD128" s="194">
        <v>156</v>
      </c>
      <c r="AE128" s="194">
        <v>0</v>
      </c>
      <c r="AF128" s="194">
        <v>0</v>
      </c>
      <c r="AG128" s="194">
        <v>0</v>
      </c>
      <c r="AH128" s="194">
        <v>0</v>
      </c>
      <c r="AI128" s="194">
        <v>0</v>
      </c>
      <c r="AJ128" s="194">
        <v>0</v>
      </c>
      <c r="AK128" s="194">
        <v>0</v>
      </c>
      <c r="AL128" s="194">
        <v>0</v>
      </c>
      <c r="AM128" s="194">
        <v>0</v>
      </c>
      <c r="AN128" s="194">
        <v>0</v>
      </c>
      <c r="AO128" s="194">
        <v>0</v>
      </c>
      <c r="AP128" s="194">
        <v>0</v>
      </c>
      <c r="AQ128" s="194">
        <v>0</v>
      </c>
      <c r="AR128" s="194">
        <v>0</v>
      </c>
      <c r="AS128" s="194">
        <v>0</v>
      </c>
      <c r="AT128" s="194">
        <v>0</v>
      </c>
      <c r="AU128" s="194">
        <v>0</v>
      </c>
      <c r="AV128" s="194">
        <v>0</v>
      </c>
      <c r="AW128" s="194">
        <v>0</v>
      </c>
      <c r="AX128" s="194">
        <v>0</v>
      </c>
      <c r="AY128" s="194">
        <v>0</v>
      </c>
      <c r="AZ128" s="194">
        <v>0</v>
      </c>
      <c r="BA128" s="194">
        <v>233</v>
      </c>
      <c r="BB128" s="194">
        <v>0</v>
      </c>
      <c r="BC128" s="194">
        <v>0</v>
      </c>
      <c r="BD128" s="194">
        <v>0</v>
      </c>
      <c r="BE128" s="194">
        <v>0</v>
      </c>
      <c r="BF128" s="194">
        <v>0</v>
      </c>
      <c r="BG128" s="194">
        <v>0</v>
      </c>
      <c r="BH128" s="194">
        <v>0</v>
      </c>
      <c r="BI128" s="194">
        <v>0</v>
      </c>
      <c r="BJ128" s="194">
        <v>0</v>
      </c>
      <c r="BK128" s="194">
        <v>0</v>
      </c>
      <c r="BL128" s="195">
        <v>93378</v>
      </c>
      <c r="BM128" s="194">
        <v>10565</v>
      </c>
      <c r="BN128" s="194">
        <v>6631</v>
      </c>
      <c r="BO128" s="194">
        <v>0</v>
      </c>
      <c r="BP128" s="194">
        <v>0</v>
      </c>
      <c r="BQ128" s="194">
        <v>2166</v>
      </c>
      <c r="BR128" s="194">
        <v>0</v>
      </c>
      <c r="BS128" s="194">
        <v>9016</v>
      </c>
      <c r="BT128" s="194">
        <v>0</v>
      </c>
      <c r="BU128" s="194">
        <v>0</v>
      </c>
      <c r="BV128" s="194">
        <v>0</v>
      </c>
      <c r="BW128" s="194">
        <v>0</v>
      </c>
      <c r="BX128" s="194">
        <v>0</v>
      </c>
      <c r="BY128" s="194">
        <v>0</v>
      </c>
      <c r="BZ128" s="194">
        <v>0</v>
      </c>
      <c r="CA128" s="194">
        <v>0</v>
      </c>
      <c r="CB128" s="194">
        <v>12995</v>
      </c>
      <c r="CC128" s="194">
        <v>0</v>
      </c>
      <c r="CD128" s="194">
        <v>0</v>
      </c>
      <c r="CE128" s="194">
        <v>0</v>
      </c>
      <c r="CF128" s="194">
        <v>0</v>
      </c>
      <c r="CG128" s="194">
        <v>0</v>
      </c>
      <c r="CH128" s="194">
        <v>0</v>
      </c>
      <c r="CI128" s="194">
        <v>0</v>
      </c>
      <c r="CJ128" s="194">
        <v>0</v>
      </c>
      <c r="CK128" s="194">
        <v>0</v>
      </c>
      <c r="CL128" s="194">
        <v>0</v>
      </c>
      <c r="CM128" s="195">
        <v>134752</v>
      </c>
      <c r="CN128" s="194">
        <v>0</v>
      </c>
      <c r="CO128" s="194">
        <v>0</v>
      </c>
      <c r="CP128" s="194">
        <v>0</v>
      </c>
      <c r="CQ128" s="194">
        <v>0</v>
      </c>
      <c r="CR128" s="194">
        <v>0</v>
      </c>
      <c r="CS128" s="195">
        <v>134752</v>
      </c>
      <c r="CT128" s="194">
        <v>11669</v>
      </c>
      <c r="CU128" s="194">
        <v>33593</v>
      </c>
      <c r="CV128" s="194">
        <v>0</v>
      </c>
      <c r="CW128" s="194">
        <v>0</v>
      </c>
      <c r="CX128" s="194">
        <v>0</v>
      </c>
      <c r="CY128" s="194">
        <v>0</v>
      </c>
      <c r="CZ128" s="194">
        <v>0</v>
      </c>
      <c r="DA128" s="194">
        <v>0</v>
      </c>
      <c r="DB128" s="194">
        <v>0</v>
      </c>
      <c r="DC128" s="194">
        <v>0</v>
      </c>
      <c r="DD128" s="194">
        <v>0</v>
      </c>
      <c r="DE128" s="194">
        <v>0</v>
      </c>
      <c r="DF128" s="194">
        <v>0</v>
      </c>
      <c r="DG128" s="194">
        <v>0</v>
      </c>
      <c r="DH128" s="194">
        <v>0</v>
      </c>
      <c r="DI128" s="194">
        <v>0</v>
      </c>
      <c r="DJ128" s="194">
        <v>0</v>
      </c>
      <c r="DK128" s="194">
        <v>0</v>
      </c>
      <c r="DL128" s="194">
        <v>0</v>
      </c>
      <c r="DM128" s="194">
        <v>0</v>
      </c>
      <c r="DN128" s="194">
        <v>4170</v>
      </c>
      <c r="DO128" s="194">
        <v>0</v>
      </c>
      <c r="DP128" s="194">
        <v>0</v>
      </c>
      <c r="DQ128" s="194">
        <v>0</v>
      </c>
      <c r="DR128" s="194">
        <v>0</v>
      </c>
      <c r="DS128" s="194">
        <v>0</v>
      </c>
      <c r="DT128" s="194">
        <v>0</v>
      </c>
      <c r="DU128" s="194">
        <v>92449</v>
      </c>
      <c r="DV128" s="194">
        <v>0</v>
      </c>
      <c r="DW128" s="194">
        <v>0</v>
      </c>
      <c r="DX128" s="194">
        <v>0</v>
      </c>
      <c r="DY128" s="194">
        <v>0</v>
      </c>
      <c r="DZ128" s="194">
        <v>0</v>
      </c>
      <c r="EA128" s="194">
        <v>0</v>
      </c>
      <c r="EB128" s="194">
        <v>920</v>
      </c>
      <c r="EC128" s="194">
        <v>0</v>
      </c>
      <c r="ED128" s="194">
        <v>0</v>
      </c>
      <c r="EE128" s="194">
        <v>0</v>
      </c>
      <c r="EF128" s="194">
        <v>0</v>
      </c>
      <c r="EG128" s="194">
        <v>0</v>
      </c>
      <c r="EH128" s="194">
        <v>0</v>
      </c>
      <c r="EI128" s="194">
        <v>0</v>
      </c>
      <c r="EJ128" s="194">
        <v>0</v>
      </c>
      <c r="EK128" s="194">
        <v>0</v>
      </c>
      <c r="EL128" s="194">
        <v>0</v>
      </c>
      <c r="EM128" s="194">
        <v>0</v>
      </c>
      <c r="EN128" s="194">
        <v>0</v>
      </c>
      <c r="EO128" s="194">
        <v>0</v>
      </c>
      <c r="EP128" s="194">
        <v>0</v>
      </c>
      <c r="EQ128" s="194">
        <v>0</v>
      </c>
      <c r="ER128" s="194">
        <v>0</v>
      </c>
      <c r="ES128" s="194">
        <v>0</v>
      </c>
      <c r="ET128" s="194">
        <v>0</v>
      </c>
      <c r="EU128" s="194">
        <v>0</v>
      </c>
      <c r="EV128" s="194">
        <v>0</v>
      </c>
      <c r="EW128" s="194">
        <v>0</v>
      </c>
      <c r="EX128" s="194">
        <v>0</v>
      </c>
      <c r="EY128" s="194">
        <v>0</v>
      </c>
      <c r="EZ128" s="194">
        <v>0</v>
      </c>
      <c r="FA128" s="194">
        <v>0</v>
      </c>
      <c r="FB128" s="194">
        <v>0</v>
      </c>
      <c r="FC128" s="194">
        <v>0</v>
      </c>
      <c r="FD128" s="194">
        <v>0</v>
      </c>
      <c r="FE128" s="194">
        <v>0</v>
      </c>
      <c r="FF128" s="194">
        <v>0</v>
      </c>
      <c r="FG128" s="194">
        <v>0</v>
      </c>
      <c r="FH128" s="194">
        <v>0</v>
      </c>
      <c r="FI128" s="194">
        <v>0</v>
      </c>
      <c r="FJ128" s="194">
        <v>0</v>
      </c>
      <c r="FK128" s="194">
        <v>0</v>
      </c>
      <c r="FL128" s="194">
        <v>0</v>
      </c>
      <c r="FM128" s="194">
        <v>0</v>
      </c>
      <c r="FN128" s="194">
        <v>0</v>
      </c>
      <c r="FO128" s="194">
        <v>0</v>
      </c>
      <c r="FP128" s="194">
        <v>0</v>
      </c>
      <c r="FQ128" s="194">
        <v>1568</v>
      </c>
      <c r="FR128" s="194">
        <v>0</v>
      </c>
      <c r="FS128" s="194">
        <v>0</v>
      </c>
      <c r="FT128" s="194">
        <v>0</v>
      </c>
      <c r="FU128" s="194">
        <v>538</v>
      </c>
      <c r="FV128" s="194">
        <v>0</v>
      </c>
      <c r="FW128" s="194">
        <v>0</v>
      </c>
      <c r="FX128" s="194">
        <v>0</v>
      </c>
      <c r="FY128" s="194">
        <v>0</v>
      </c>
      <c r="FZ128" s="194">
        <v>0</v>
      </c>
      <c r="GA128" s="195">
        <v>144906</v>
      </c>
      <c r="GB128" s="194">
        <v>0</v>
      </c>
      <c r="GC128" s="195">
        <v>144906</v>
      </c>
    </row>
    <row r="129" spans="1:185">
      <c r="A129" s="206">
        <f t="shared" si="264"/>
        <v>0</v>
      </c>
      <c r="B129" s="197" t="s">
        <v>40</v>
      </c>
      <c r="C129" s="191" t="s">
        <v>196</v>
      </c>
      <c r="D129" s="191" t="s">
        <v>40</v>
      </c>
      <c r="E129" s="191" t="s">
        <v>162</v>
      </c>
      <c r="F129" s="191" t="s">
        <v>169</v>
      </c>
      <c r="G129" s="192">
        <v>12075</v>
      </c>
      <c r="H129" s="192">
        <v>0</v>
      </c>
      <c r="I129" s="193">
        <v>18.600000000000001</v>
      </c>
      <c r="J129" s="194">
        <v>935986053</v>
      </c>
      <c r="K129" s="194">
        <v>21774000</v>
      </c>
      <c r="L129" s="194">
        <v>3574305</v>
      </c>
      <c r="M129" s="194">
        <v>0</v>
      </c>
      <c r="N129" s="194">
        <v>1340107</v>
      </c>
      <c r="O129" s="194">
        <v>0</v>
      </c>
      <c r="P129" s="194">
        <v>369458</v>
      </c>
      <c r="Q129" s="194">
        <v>16871</v>
      </c>
      <c r="R129" s="194">
        <v>0</v>
      </c>
      <c r="S129" s="194">
        <v>0</v>
      </c>
      <c r="T129" s="194">
        <v>0</v>
      </c>
      <c r="U129" s="194">
        <v>981703</v>
      </c>
      <c r="V129" s="194">
        <v>0</v>
      </c>
      <c r="W129" s="194">
        <v>0</v>
      </c>
      <c r="X129" s="194">
        <v>216387</v>
      </c>
      <c r="Y129" s="194">
        <v>0</v>
      </c>
      <c r="Z129" s="194">
        <v>0</v>
      </c>
      <c r="AA129" s="194">
        <v>0</v>
      </c>
      <c r="AB129" s="194">
        <v>4811</v>
      </c>
      <c r="AC129" s="194">
        <v>0</v>
      </c>
      <c r="AD129" s="194">
        <v>98526</v>
      </c>
      <c r="AE129" s="194">
        <v>5679</v>
      </c>
      <c r="AF129" s="194">
        <v>0</v>
      </c>
      <c r="AG129" s="194">
        <v>0</v>
      </c>
      <c r="AH129" s="194">
        <v>0</v>
      </c>
      <c r="AI129" s="194">
        <v>0</v>
      </c>
      <c r="AJ129" s="194">
        <v>60029</v>
      </c>
      <c r="AK129" s="194">
        <v>180416</v>
      </c>
      <c r="AL129" s="194">
        <v>1305389</v>
      </c>
      <c r="AM129" s="194">
        <v>4350</v>
      </c>
      <c r="AN129" s="194">
        <v>0</v>
      </c>
      <c r="AO129" s="194">
        <v>0</v>
      </c>
      <c r="AP129" s="194">
        <v>0</v>
      </c>
      <c r="AQ129" s="194">
        <v>0</v>
      </c>
      <c r="AR129" s="194">
        <v>0</v>
      </c>
      <c r="AS129" s="194">
        <v>0</v>
      </c>
      <c r="AT129" s="194">
        <v>0</v>
      </c>
      <c r="AU129" s="194">
        <v>0</v>
      </c>
      <c r="AV129" s="194">
        <v>0</v>
      </c>
      <c r="AW129" s="194">
        <v>0</v>
      </c>
      <c r="AX129" s="194">
        <v>0</v>
      </c>
      <c r="AY129" s="194">
        <v>0</v>
      </c>
      <c r="AZ129" s="194">
        <v>0</v>
      </c>
      <c r="BA129" s="194">
        <v>30019</v>
      </c>
      <c r="BB129" s="194">
        <v>471</v>
      </c>
      <c r="BC129" s="194">
        <v>25122</v>
      </c>
      <c r="BD129" s="194">
        <v>156067</v>
      </c>
      <c r="BE129" s="194">
        <v>0</v>
      </c>
      <c r="BF129" s="194">
        <v>41984</v>
      </c>
      <c r="BG129" s="194">
        <v>0</v>
      </c>
      <c r="BH129" s="194">
        <v>0</v>
      </c>
      <c r="BI129" s="194">
        <v>2380</v>
      </c>
      <c r="BJ129" s="194">
        <v>0</v>
      </c>
      <c r="BK129" s="194">
        <v>96497</v>
      </c>
      <c r="BL129" s="195">
        <v>8510571</v>
      </c>
      <c r="BM129" s="194">
        <v>106683</v>
      </c>
      <c r="BN129" s="194">
        <v>319414</v>
      </c>
      <c r="BO129" s="194">
        <v>0</v>
      </c>
      <c r="BP129" s="194">
        <v>0</v>
      </c>
      <c r="BQ129" s="194">
        <v>36970</v>
      </c>
      <c r="BR129" s="194">
        <v>0</v>
      </c>
      <c r="BS129" s="194">
        <v>81990</v>
      </c>
      <c r="BT129" s="194">
        <v>0</v>
      </c>
      <c r="BU129" s="194">
        <v>0</v>
      </c>
      <c r="BV129" s="194">
        <v>5721</v>
      </c>
      <c r="BW129" s="194">
        <v>52832</v>
      </c>
      <c r="BX129" s="194">
        <v>0</v>
      </c>
      <c r="BY129" s="194">
        <v>0</v>
      </c>
      <c r="BZ129" s="194">
        <v>0</v>
      </c>
      <c r="CA129" s="194">
        <v>0</v>
      </c>
      <c r="CB129" s="194">
        <v>0</v>
      </c>
      <c r="CC129" s="194">
        <v>0</v>
      </c>
      <c r="CD129" s="194">
        <v>0</v>
      </c>
      <c r="CE129" s="194">
        <v>0</v>
      </c>
      <c r="CF129" s="194">
        <v>0</v>
      </c>
      <c r="CG129" s="194">
        <v>0</v>
      </c>
      <c r="CH129" s="194">
        <v>0</v>
      </c>
      <c r="CI129" s="194">
        <v>0</v>
      </c>
      <c r="CJ129" s="194">
        <v>0</v>
      </c>
      <c r="CK129" s="194">
        <v>0</v>
      </c>
      <c r="CL129" s="194">
        <v>0</v>
      </c>
      <c r="CM129" s="195">
        <v>9114180</v>
      </c>
      <c r="CN129" s="194">
        <v>465000</v>
      </c>
      <c r="CO129" s="194">
        <v>534000</v>
      </c>
      <c r="CP129" s="194">
        <v>0</v>
      </c>
      <c r="CQ129" s="194">
        <v>13049</v>
      </c>
      <c r="CR129" s="194">
        <v>0</v>
      </c>
      <c r="CS129" s="195">
        <v>10126229</v>
      </c>
      <c r="CT129" s="194">
        <v>2229592</v>
      </c>
      <c r="CU129" s="194">
        <v>681079</v>
      </c>
      <c r="CV129" s="194">
        <v>0</v>
      </c>
      <c r="CW129" s="194">
        <v>0</v>
      </c>
      <c r="CX129" s="194">
        <v>57515</v>
      </c>
      <c r="CY129" s="194">
        <v>50</v>
      </c>
      <c r="CZ129" s="194">
        <v>0</v>
      </c>
      <c r="DA129" s="194">
        <v>0</v>
      </c>
      <c r="DB129" s="194">
        <v>0</v>
      </c>
      <c r="DC129" s="194">
        <v>0</v>
      </c>
      <c r="DD129" s="194">
        <v>0</v>
      </c>
      <c r="DE129" s="194">
        <v>0</v>
      </c>
      <c r="DF129" s="194">
        <v>0</v>
      </c>
      <c r="DG129" s="194">
        <v>0</v>
      </c>
      <c r="DH129" s="194">
        <v>1655786</v>
      </c>
      <c r="DI129" s="194">
        <v>2873</v>
      </c>
      <c r="DJ129" s="194">
        <v>211000</v>
      </c>
      <c r="DK129" s="194">
        <v>0</v>
      </c>
      <c r="DL129" s="194">
        <v>0</v>
      </c>
      <c r="DM129" s="194">
        <v>0</v>
      </c>
      <c r="DN129" s="194">
        <v>58085</v>
      </c>
      <c r="DO129" s="194">
        <v>8353</v>
      </c>
      <c r="DP129" s="194">
        <v>0</v>
      </c>
      <c r="DQ129" s="194">
        <v>0</v>
      </c>
      <c r="DR129" s="194">
        <v>0</v>
      </c>
      <c r="DS129" s="194">
        <v>0</v>
      </c>
      <c r="DT129" s="194">
        <v>0</v>
      </c>
      <c r="DU129" s="194">
        <v>1357822</v>
      </c>
      <c r="DV129" s="194">
        <v>0</v>
      </c>
      <c r="DW129" s="194">
        <v>0</v>
      </c>
      <c r="DX129" s="194">
        <v>0</v>
      </c>
      <c r="DY129" s="194">
        <v>0</v>
      </c>
      <c r="DZ129" s="194">
        <v>0</v>
      </c>
      <c r="EA129" s="194">
        <v>0</v>
      </c>
      <c r="EB129" s="194">
        <v>50131</v>
      </c>
      <c r="EC129" s="194">
        <v>0</v>
      </c>
      <c r="ED129" s="194">
        <v>0</v>
      </c>
      <c r="EE129" s="194">
        <v>0</v>
      </c>
      <c r="EF129" s="194">
        <v>0</v>
      </c>
      <c r="EG129" s="194">
        <v>0</v>
      </c>
      <c r="EH129" s="194">
        <v>0</v>
      </c>
      <c r="EI129" s="194">
        <v>0</v>
      </c>
      <c r="EJ129" s="194">
        <v>0</v>
      </c>
      <c r="EK129" s="194">
        <v>0</v>
      </c>
      <c r="EL129" s="194">
        <v>0</v>
      </c>
      <c r="EM129" s="194">
        <v>0</v>
      </c>
      <c r="EN129" s="194">
        <v>0</v>
      </c>
      <c r="EO129" s="194">
        <v>0</v>
      </c>
      <c r="EP129" s="194">
        <v>0</v>
      </c>
      <c r="EQ129" s="194">
        <v>0</v>
      </c>
      <c r="ER129" s="194">
        <v>57486</v>
      </c>
      <c r="ES129" s="194">
        <v>0</v>
      </c>
      <c r="ET129" s="194">
        <v>132965</v>
      </c>
      <c r="EU129" s="194">
        <v>263981</v>
      </c>
      <c r="EV129" s="194">
        <v>11868</v>
      </c>
      <c r="EW129" s="194">
        <v>0</v>
      </c>
      <c r="EX129" s="194">
        <v>0</v>
      </c>
      <c r="EY129" s="194">
        <v>10000</v>
      </c>
      <c r="EZ129" s="194">
        <v>0</v>
      </c>
      <c r="FA129" s="194">
        <v>0</v>
      </c>
      <c r="FB129" s="194">
        <v>355</v>
      </c>
      <c r="FC129" s="194">
        <v>1643522</v>
      </c>
      <c r="FD129" s="194">
        <v>0</v>
      </c>
      <c r="FE129" s="194">
        <v>0</v>
      </c>
      <c r="FF129" s="194">
        <v>0</v>
      </c>
      <c r="FG129" s="194">
        <v>318238</v>
      </c>
      <c r="FH129" s="194">
        <v>0</v>
      </c>
      <c r="FI129" s="194">
        <v>0</v>
      </c>
      <c r="FJ129" s="194">
        <v>0</v>
      </c>
      <c r="FK129" s="194">
        <v>0</v>
      </c>
      <c r="FL129" s="194">
        <v>0</v>
      </c>
      <c r="FM129" s="194">
        <v>296087</v>
      </c>
      <c r="FN129" s="194">
        <v>298355</v>
      </c>
      <c r="FO129" s="194">
        <v>0</v>
      </c>
      <c r="FP129" s="194">
        <v>0</v>
      </c>
      <c r="FQ129" s="194">
        <v>239748</v>
      </c>
      <c r="FR129" s="194">
        <v>350972</v>
      </c>
      <c r="FS129" s="194">
        <v>3350</v>
      </c>
      <c r="FT129" s="194">
        <v>0</v>
      </c>
      <c r="FU129" s="194">
        <v>143247</v>
      </c>
      <c r="FV129" s="194">
        <v>14191</v>
      </c>
      <c r="FW129" s="194">
        <v>0</v>
      </c>
      <c r="FX129" s="194">
        <v>0</v>
      </c>
      <c r="FY129" s="194">
        <v>1553000</v>
      </c>
      <c r="FZ129" s="194">
        <v>614376</v>
      </c>
      <c r="GA129" s="195">
        <v>12264027</v>
      </c>
      <c r="GB129" s="194">
        <v>13049</v>
      </c>
      <c r="GC129" s="195">
        <v>12277076</v>
      </c>
    </row>
    <row r="130" spans="1:185">
      <c r="A130" s="206">
        <f t="shared" si="264"/>
        <v>0</v>
      </c>
      <c r="B130" s="197" t="s">
        <v>135</v>
      </c>
      <c r="C130" s="191" t="s">
        <v>197</v>
      </c>
      <c r="D130" s="191" t="s">
        <v>135</v>
      </c>
      <c r="E130" s="191" t="s">
        <v>162</v>
      </c>
      <c r="F130" s="191" t="s">
        <v>169</v>
      </c>
      <c r="G130" s="192">
        <v>1525</v>
      </c>
      <c r="H130" s="192">
        <v>0</v>
      </c>
      <c r="I130" s="193">
        <v>41.6</v>
      </c>
      <c r="J130" s="194">
        <v>121889374</v>
      </c>
      <c r="K130" s="194">
        <v>242400</v>
      </c>
      <c r="L130" s="194">
        <v>498718</v>
      </c>
      <c r="M130" s="194">
        <v>0</v>
      </c>
      <c r="N130" s="194">
        <v>0</v>
      </c>
      <c r="O130" s="194">
        <v>0</v>
      </c>
      <c r="P130" s="194">
        <v>0</v>
      </c>
      <c r="Q130" s="194">
        <v>2920</v>
      </c>
      <c r="R130" s="194">
        <v>0</v>
      </c>
      <c r="S130" s="194">
        <v>0</v>
      </c>
      <c r="T130" s="194">
        <v>0</v>
      </c>
      <c r="U130" s="194">
        <v>118643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4">
        <v>2035</v>
      </c>
      <c r="AC130" s="194">
        <v>0</v>
      </c>
      <c r="AD130" s="194">
        <v>0</v>
      </c>
      <c r="AE130" s="194">
        <v>0</v>
      </c>
      <c r="AF130" s="194">
        <v>0</v>
      </c>
      <c r="AG130" s="194">
        <v>0</v>
      </c>
      <c r="AH130" s="194">
        <v>0</v>
      </c>
      <c r="AI130" s="194">
        <v>0</v>
      </c>
      <c r="AJ130" s="194">
        <v>63</v>
      </c>
      <c r="AK130" s="194">
        <v>3243</v>
      </c>
      <c r="AL130" s="194">
        <v>28296</v>
      </c>
      <c r="AM130" s="194">
        <v>36450</v>
      </c>
      <c r="AN130" s="194">
        <v>0</v>
      </c>
      <c r="AO130" s="194">
        <v>0</v>
      </c>
      <c r="AP130" s="194">
        <v>0</v>
      </c>
      <c r="AQ130" s="194">
        <v>0</v>
      </c>
      <c r="AR130" s="194">
        <v>0</v>
      </c>
      <c r="AS130" s="194">
        <v>3218</v>
      </c>
      <c r="AT130" s="194">
        <v>0</v>
      </c>
      <c r="AU130" s="194">
        <v>0</v>
      </c>
      <c r="AV130" s="194">
        <v>0</v>
      </c>
      <c r="AW130" s="194">
        <v>0</v>
      </c>
      <c r="AX130" s="194">
        <v>0</v>
      </c>
      <c r="AY130" s="194">
        <v>0</v>
      </c>
      <c r="AZ130" s="194">
        <v>0</v>
      </c>
      <c r="BA130" s="194">
        <v>931</v>
      </c>
      <c r="BB130" s="194">
        <v>695</v>
      </c>
      <c r="BC130" s="194">
        <v>2000</v>
      </c>
      <c r="BD130" s="194">
        <v>8197</v>
      </c>
      <c r="BE130" s="194">
        <v>0</v>
      </c>
      <c r="BF130" s="194">
        <v>1058</v>
      </c>
      <c r="BG130" s="194">
        <v>774</v>
      </c>
      <c r="BH130" s="194">
        <v>0</v>
      </c>
      <c r="BI130" s="194">
        <v>0</v>
      </c>
      <c r="BJ130" s="194">
        <v>0</v>
      </c>
      <c r="BK130" s="194">
        <v>0</v>
      </c>
      <c r="BL130" s="195">
        <v>707241</v>
      </c>
      <c r="BM130" s="194">
        <v>7794</v>
      </c>
      <c r="BN130" s="194">
        <v>19910</v>
      </c>
      <c r="BO130" s="194">
        <v>0</v>
      </c>
      <c r="BP130" s="194">
        <v>0</v>
      </c>
      <c r="BQ130" s="194">
        <v>0</v>
      </c>
      <c r="BR130" s="194">
        <v>0</v>
      </c>
      <c r="BS130" s="194">
        <v>126787</v>
      </c>
      <c r="BT130" s="194">
        <v>0</v>
      </c>
      <c r="BU130" s="194">
        <v>0</v>
      </c>
      <c r="BV130" s="194">
        <v>1486</v>
      </c>
      <c r="BW130" s="194">
        <v>0</v>
      </c>
      <c r="BX130" s="194">
        <v>0</v>
      </c>
      <c r="BY130" s="194">
        <v>0</v>
      </c>
      <c r="BZ130" s="194">
        <v>172</v>
      </c>
      <c r="CA130" s="194">
        <v>0</v>
      </c>
      <c r="CB130" s="194">
        <v>0</v>
      </c>
      <c r="CC130" s="194">
        <v>0</v>
      </c>
      <c r="CD130" s="194">
        <v>0</v>
      </c>
      <c r="CE130" s="194">
        <v>0</v>
      </c>
      <c r="CF130" s="194">
        <v>0</v>
      </c>
      <c r="CG130" s="194">
        <v>339</v>
      </c>
      <c r="CH130" s="194">
        <v>0</v>
      </c>
      <c r="CI130" s="194">
        <v>0</v>
      </c>
      <c r="CJ130" s="194">
        <v>0</v>
      </c>
      <c r="CK130" s="194">
        <v>0</v>
      </c>
      <c r="CL130" s="194">
        <v>0</v>
      </c>
      <c r="CM130" s="195">
        <v>863729</v>
      </c>
      <c r="CN130" s="194">
        <v>0</v>
      </c>
      <c r="CO130" s="194">
        <v>0</v>
      </c>
      <c r="CP130" s="194">
        <v>0</v>
      </c>
      <c r="CQ130" s="194">
        <v>10109</v>
      </c>
      <c r="CR130" s="194">
        <v>0</v>
      </c>
      <c r="CS130" s="195">
        <v>873838</v>
      </c>
      <c r="CT130" s="194">
        <v>70970</v>
      </c>
      <c r="CU130" s="194">
        <v>91008</v>
      </c>
      <c r="CV130" s="194">
        <v>0</v>
      </c>
      <c r="CW130" s="194">
        <v>0</v>
      </c>
      <c r="CX130" s="194">
        <v>569</v>
      </c>
      <c r="CY130" s="194">
        <v>0</v>
      </c>
      <c r="CZ130" s="194">
        <v>0</v>
      </c>
      <c r="DA130" s="194">
        <v>0</v>
      </c>
      <c r="DB130" s="194">
        <v>0</v>
      </c>
      <c r="DC130" s="194">
        <v>0</v>
      </c>
      <c r="DD130" s="194">
        <v>0</v>
      </c>
      <c r="DE130" s="194">
        <v>0</v>
      </c>
      <c r="DF130" s="194">
        <v>0</v>
      </c>
      <c r="DG130" s="194">
        <v>0</v>
      </c>
      <c r="DH130" s="194">
        <v>0</v>
      </c>
      <c r="DI130" s="194">
        <v>0</v>
      </c>
      <c r="DJ130" s="194">
        <v>0</v>
      </c>
      <c r="DK130" s="194">
        <v>0</v>
      </c>
      <c r="DL130" s="194">
        <v>0</v>
      </c>
      <c r="DM130" s="194">
        <v>0</v>
      </c>
      <c r="DN130" s="194">
        <v>12091</v>
      </c>
      <c r="DO130" s="194">
        <v>500</v>
      </c>
      <c r="DP130" s="194">
        <v>0</v>
      </c>
      <c r="DQ130" s="194">
        <v>0</v>
      </c>
      <c r="DR130" s="194">
        <v>0</v>
      </c>
      <c r="DS130" s="194">
        <v>0</v>
      </c>
      <c r="DT130" s="194">
        <v>10000</v>
      </c>
      <c r="DU130" s="194">
        <v>289645</v>
      </c>
      <c r="DV130" s="194">
        <v>0</v>
      </c>
      <c r="DW130" s="194">
        <v>0</v>
      </c>
      <c r="DX130" s="194">
        <v>0</v>
      </c>
      <c r="DY130" s="194">
        <v>0</v>
      </c>
      <c r="DZ130" s="194">
        <v>0</v>
      </c>
      <c r="EA130" s="194">
        <v>51501</v>
      </c>
      <c r="EB130" s="194">
        <v>6748</v>
      </c>
      <c r="EC130" s="194">
        <v>0</v>
      </c>
      <c r="ED130" s="194">
        <v>0</v>
      </c>
      <c r="EE130" s="194">
        <v>0</v>
      </c>
      <c r="EF130" s="194">
        <v>0</v>
      </c>
      <c r="EG130" s="194">
        <v>0</v>
      </c>
      <c r="EH130" s="194">
        <v>0</v>
      </c>
      <c r="EI130" s="194">
        <v>0</v>
      </c>
      <c r="EJ130" s="194">
        <v>0</v>
      </c>
      <c r="EK130" s="194">
        <v>0</v>
      </c>
      <c r="EL130" s="194">
        <v>0</v>
      </c>
      <c r="EM130" s="194">
        <v>0</v>
      </c>
      <c r="EN130" s="194">
        <v>0</v>
      </c>
      <c r="EO130" s="194">
        <v>0</v>
      </c>
      <c r="EP130" s="194">
        <v>0</v>
      </c>
      <c r="EQ130" s="194">
        <v>0</v>
      </c>
      <c r="ER130" s="194">
        <v>1908</v>
      </c>
      <c r="ES130" s="194">
        <v>0</v>
      </c>
      <c r="ET130" s="194">
        <v>8542</v>
      </c>
      <c r="EU130" s="194">
        <v>48949</v>
      </c>
      <c r="EV130" s="194">
        <v>120</v>
      </c>
      <c r="EW130" s="194">
        <v>0</v>
      </c>
      <c r="EX130" s="194">
        <v>3340</v>
      </c>
      <c r="EY130" s="194">
        <v>2400</v>
      </c>
      <c r="EZ130" s="194">
        <v>0</v>
      </c>
      <c r="FA130" s="194">
        <v>0</v>
      </c>
      <c r="FB130" s="194">
        <v>0</v>
      </c>
      <c r="FC130" s="194">
        <v>24707</v>
      </c>
      <c r="FD130" s="194">
        <v>0</v>
      </c>
      <c r="FE130" s="194">
        <v>0</v>
      </c>
      <c r="FF130" s="194">
        <v>0</v>
      </c>
      <c r="FG130" s="194">
        <v>0</v>
      </c>
      <c r="FH130" s="194">
        <v>0</v>
      </c>
      <c r="FI130" s="194">
        <v>73098</v>
      </c>
      <c r="FJ130" s="194">
        <v>0</v>
      </c>
      <c r="FK130" s="194">
        <v>0</v>
      </c>
      <c r="FL130" s="194">
        <v>0</v>
      </c>
      <c r="FM130" s="194">
        <v>21938</v>
      </c>
      <c r="FN130" s="194">
        <v>0</v>
      </c>
      <c r="FO130" s="194">
        <v>0</v>
      </c>
      <c r="FP130" s="194">
        <v>0</v>
      </c>
      <c r="FQ130" s="194">
        <v>19759</v>
      </c>
      <c r="FR130" s="194">
        <v>33033</v>
      </c>
      <c r="FS130" s="194">
        <v>91</v>
      </c>
      <c r="FT130" s="194">
        <v>0</v>
      </c>
      <c r="FU130" s="194">
        <v>10143</v>
      </c>
      <c r="FV130" s="194">
        <v>0</v>
      </c>
      <c r="FW130" s="194">
        <v>0</v>
      </c>
      <c r="FX130" s="194">
        <v>0</v>
      </c>
      <c r="FY130" s="194">
        <v>23500</v>
      </c>
      <c r="FZ130" s="194">
        <v>11621</v>
      </c>
      <c r="GA130" s="195">
        <v>816181</v>
      </c>
      <c r="GB130" s="194">
        <v>10109</v>
      </c>
      <c r="GC130" s="195">
        <v>826290</v>
      </c>
    </row>
    <row r="131" spans="1:185">
      <c r="A131" s="206">
        <f t="shared" si="264"/>
        <v>0</v>
      </c>
      <c r="B131" s="197" t="s">
        <v>42</v>
      </c>
      <c r="C131" s="191" t="s">
        <v>198</v>
      </c>
      <c r="D131" s="191" t="s">
        <v>42</v>
      </c>
      <c r="E131" s="191" t="s">
        <v>162</v>
      </c>
      <c r="F131" s="191" t="s">
        <v>169</v>
      </c>
      <c r="G131" s="192">
        <v>5735</v>
      </c>
      <c r="H131" s="192">
        <v>0</v>
      </c>
      <c r="I131" s="193">
        <v>61.6</v>
      </c>
      <c r="J131" s="194">
        <v>380220315</v>
      </c>
      <c r="K131" s="194">
        <v>16630</v>
      </c>
      <c r="L131" s="194">
        <v>2028837</v>
      </c>
      <c r="M131" s="194">
        <v>0</v>
      </c>
      <c r="N131" s="194">
        <v>0</v>
      </c>
      <c r="O131" s="194">
        <v>0</v>
      </c>
      <c r="P131" s="194">
        <v>207</v>
      </c>
      <c r="Q131" s="194">
        <v>7272</v>
      </c>
      <c r="R131" s="194">
        <v>0</v>
      </c>
      <c r="S131" s="194">
        <v>0</v>
      </c>
      <c r="T131" s="194">
        <v>0</v>
      </c>
      <c r="U131" s="194">
        <v>227412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4">
        <v>47717</v>
      </c>
      <c r="AC131" s="194">
        <v>0</v>
      </c>
      <c r="AD131" s="194">
        <v>9663</v>
      </c>
      <c r="AE131" s="194">
        <v>0</v>
      </c>
      <c r="AF131" s="194">
        <v>0</v>
      </c>
      <c r="AG131" s="194">
        <v>0</v>
      </c>
      <c r="AH131" s="194">
        <v>0</v>
      </c>
      <c r="AI131" s="194">
        <v>0</v>
      </c>
      <c r="AJ131" s="194">
        <v>0</v>
      </c>
      <c r="AK131" s="194">
        <v>1425</v>
      </c>
      <c r="AL131" s="194">
        <v>0</v>
      </c>
      <c r="AM131" s="194">
        <v>0</v>
      </c>
      <c r="AN131" s="194">
        <v>0</v>
      </c>
      <c r="AO131" s="194">
        <v>0</v>
      </c>
      <c r="AP131" s="194">
        <v>0</v>
      </c>
      <c r="AQ131" s="194">
        <v>0</v>
      </c>
      <c r="AR131" s="194">
        <v>0</v>
      </c>
      <c r="AS131" s="194">
        <v>0</v>
      </c>
      <c r="AT131" s="194">
        <v>0</v>
      </c>
      <c r="AU131" s="194">
        <v>0</v>
      </c>
      <c r="AV131" s="194">
        <v>0</v>
      </c>
      <c r="AW131" s="194">
        <v>0</v>
      </c>
      <c r="AX131" s="194">
        <v>0</v>
      </c>
      <c r="AY131" s="194">
        <v>0</v>
      </c>
      <c r="AZ131" s="194">
        <v>0</v>
      </c>
      <c r="BA131" s="194">
        <v>2667</v>
      </c>
      <c r="BB131" s="194">
        <v>5545</v>
      </c>
      <c r="BC131" s="194">
        <v>0</v>
      </c>
      <c r="BD131" s="194">
        <v>48352</v>
      </c>
      <c r="BE131" s="194">
        <v>0</v>
      </c>
      <c r="BF131" s="194">
        <v>0</v>
      </c>
      <c r="BG131" s="194">
        <v>0</v>
      </c>
      <c r="BH131" s="194">
        <v>0</v>
      </c>
      <c r="BI131" s="194">
        <v>0</v>
      </c>
      <c r="BJ131" s="194">
        <v>0</v>
      </c>
      <c r="BK131" s="194">
        <v>0</v>
      </c>
      <c r="BL131" s="195">
        <v>2379097</v>
      </c>
      <c r="BM131" s="194">
        <v>0</v>
      </c>
      <c r="BN131" s="194">
        <v>91161</v>
      </c>
      <c r="BO131" s="194">
        <v>0</v>
      </c>
      <c r="BP131" s="194">
        <v>0</v>
      </c>
      <c r="BQ131" s="194">
        <v>0</v>
      </c>
      <c r="BR131" s="194">
        <v>0</v>
      </c>
      <c r="BS131" s="194">
        <v>9625</v>
      </c>
      <c r="BT131" s="194">
        <v>0</v>
      </c>
      <c r="BU131" s="194">
        <v>0</v>
      </c>
      <c r="BV131" s="194">
        <v>1785</v>
      </c>
      <c r="BW131" s="194">
        <v>0</v>
      </c>
      <c r="BX131" s="194">
        <v>0</v>
      </c>
      <c r="BY131" s="194">
        <v>0</v>
      </c>
      <c r="BZ131" s="194">
        <v>0</v>
      </c>
      <c r="CA131" s="194">
        <v>0</v>
      </c>
      <c r="CB131" s="194">
        <v>0</v>
      </c>
      <c r="CC131" s="194">
        <v>0</v>
      </c>
      <c r="CD131" s="194">
        <v>0</v>
      </c>
      <c r="CE131" s="194">
        <v>0</v>
      </c>
      <c r="CF131" s="194">
        <v>0</v>
      </c>
      <c r="CG131" s="194">
        <v>0</v>
      </c>
      <c r="CH131" s="194">
        <v>0</v>
      </c>
      <c r="CI131" s="194">
        <v>0</v>
      </c>
      <c r="CJ131" s="194">
        <v>0</v>
      </c>
      <c r="CK131" s="194">
        <v>0</v>
      </c>
      <c r="CL131" s="194">
        <v>0</v>
      </c>
      <c r="CM131" s="195">
        <v>2481668</v>
      </c>
      <c r="CN131" s="194">
        <v>0</v>
      </c>
      <c r="CO131" s="194">
        <v>0</v>
      </c>
      <c r="CP131" s="194">
        <v>0</v>
      </c>
      <c r="CQ131" s="194">
        <v>0</v>
      </c>
      <c r="CR131" s="194">
        <v>0</v>
      </c>
      <c r="CS131" s="195">
        <v>2481668</v>
      </c>
      <c r="CT131" s="194">
        <v>95793</v>
      </c>
      <c r="CU131" s="194">
        <v>142434</v>
      </c>
      <c r="CV131" s="194">
        <v>0</v>
      </c>
      <c r="CW131" s="194">
        <v>0</v>
      </c>
      <c r="CX131" s="194">
        <v>19852</v>
      </c>
      <c r="CY131" s="194">
        <v>0</v>
      </c>
      <c r="CZ131" s="194">
        <v>0</v>
      </c>
      <c r="DA131" s="194">
        <v>0</v>
      </c>
      <c r="DB131" s="194">
        <v>0</v>
      </c>
      <c r="DC131" s="194">
        <v>0</v>
      </c>
      <c r="DD131" s="194">
        <v>0</v>
      </c>
      <c r="DE131" s="194">
        <v>0</v>
      </c>
      <c r="DF131" s="194">
        <v>0</v>
      </c>
      <c r="DG131" s="194">
        <v>0</v>
      </c>
      <c r="DH131" s="194">
        <v>0</v>
      </c>
      <c r="DI131" s="194">
        <v>9200</v>
      </c>
      <c r="DJ131" s="194">
        <v>45000</v>
      </c>
      <c r="DK131" s="194">
        <v>0</v>
      </c>
      <c r="DL131" s="194">
        <v>0</v>
      </c>
      <c r="DM131" s="194">
        <v>0</v>
      </c>
      <c r="DN131" s="194">
        <v>41427</v>
      </c>
      <c r="DO131" s="194">
        <v>880</v>
      </c>
      <c r="DP131" s="194">
        <v>0</v>
      </c>
      <c r="DQ131" s="194">
        <v>0</v>
      </c>
      <c r="DR131" s="194">
        <v>0</v>
      </c>
      <c r="DS131" s="194">
        <v>0</v>
      </c>
      <c r="DT131" s="194">
        <v>0</v>
      </c>
      <c r="DU131" s="194">
        <v>976243</v>
      </c>
      <c r="DV131" s="194">
        <v>0</v>
      </c>
      <c r="DW131" s="194">
        <v>0</v>
      </c>
      <c r="DX131" s="194">
        <v>0</v>
      </c>
      <c r="DY131" s="194">
        <v>0</v>
      </c>
      <c r="DZ131" s="194">
        <v>0</v>
      </c>
      <c r="EA131" s="194">
        <v>359218</v>
      </c>
      <c r="EB131" s="194">
        <v>10556</v>
      </c>
      <c r="EC131" s="194">
        <v>0</v>
      </c>
      <c r="ED131" s="194">
        <v>0</v>
      </c>
      <c r="EE131" s="194">
        <v>0</v>
      </c>
      <c r="EF131" s="194">
        <v>0</v>
      </c>
      <c r="EG131" s="194">
        <v>0</v>
      </c>
      <c r="EH131" s="194">
        <v>0</v>
      </c>
      <c r="EI131" s="194">
        <v>0</v>
      </c>
      <c r="EJ131" s="194">
        <v>0</v>
      </c>
      <c r="EK131" s="194">
        <v>0</v>
      </c>
      <c r="EL131" s="194">
        <v>0</v>
      </c>
      <c r="EM131" s="194">
        <v>0</v>
      </c>
      <c r="EN131" s="194">
        <v>0</v>
      </c>
      <c r="EO131" s="194">
        <v>0</v>
      </c>
      <c r="EP131" s="194">
        <v>0</v>
      </c>
      <c r="EQ131" s="194">
        <v>507</v>
      </c>
      <c r="ER131" s="194">
        <v>0</v>
      </c>
      <c r="ES131" s="194">
        <v>0</v>
      </c>
      <c r="ET131" s="194">
        <v>2325</v>
      </c>
      <c r="EU131" s="194">
        <v>10000</v>
      </c>
      <c r="EV131" s="194">
        <v>1455</v>
      </c>
      <c r="EW131" s="194">
        <v>0</v>
      </c>
      <c r="EX131" s="194">
        <v>1751</v>
      </c>
      <c r="EY131" s="194">
        <v>1000</v>
      </c>
      <c r="EZ131" s="194">
        <v>0</v>
      </c>
      <c r="FA131" s="194">
        <v>0</v>
      </c>
      <c r="FB131" s="194">
        <v>0</v>
      </c>
      <c r="FC131" s="194">
        <v>0</v>
      </c>
      <c r="FD131" s="194">
        <v>0</v>
      </c>
      <c r="FE131" s="194">
        <v>0</v>
      </c>
      <c r="FF131" s="194">
        <v>0</v>
      </c>
      <c r="FG131" s="194">
        <v>0</v>
      </c>
      <c r="FH131" s="194">
        <v>0</v>
      </c>
      <c r="FI131" s="194">
        <v>469238</v>
      </c>
      <c r="FJ131" s="194">
        <v>0</v>
      </c>
      <c r="FK131" s="194">
        <v>0</v>
      </c>
      <c r="FL131" s="194">
        <v>0</v>
      </c>
      <c r="FM131" s="194">
        <v>57469</v>
      </c>
      <c r="FN131" s="194">
        <v>0</v>
      </c>
      <c r="FO131" s="194">
        <v>0</v>
      </c>
      <c r="FP131" s="194">
        <v>0</v>
      </c>
      <c r="FQ131" s="194">
        <v>41946</v>
      </c>
      <c r="FR131" s="194">
        <v>151591</v>
      </c>
      <c r="FS131" s="194">
        <v>484</v>
      </c>
      <c r="FT131" s="194">
        <v>0</v>
      </c>
      <c r="FU131" s="194">
        <v>21793</v>
      </c>
      <c r="FV131" s="194">
        <v>0</v>
      </c>
      <c r="FW131" s="194">
        <v>0</v>
      </c>
      <c r="FX131" s="194">
        <v>0</v>
      </c>
      <c r="FY131" s="194">
        <v>23915</v>
      </c>
      <c r="FZ131" s="194">
        <v>2389</v>
      </c>
      <c r="GA131" s="195">
        <v>2486463</v>
      </c>
      <c r="GB131" s="194">
        <v>0</v>
      </c>
      <c r="GC131" s="195">
        <v>2486463</v>
      </c>
    </row>
    <row r="132" spans="1:185">
      <c r="A132" s="206">
        <f t="shared" si="264"/>
        <v>0</v>
      </c>
      <c r="B132" s="197" t="s">
        <v>43</v>
      </c>
      <c r="C132" s="191" t="s">
        <v>199</v>
      </c>
      <c r="D132" s="191" t="s">
        <v>43</v>
      </c>
      <c r="E132" s="191" t="s">
        <v>162</v>
      </c>
      <c r="F132" s="191" t="s">
        <v>169</v>
      </c>
      <c r="G132" s="192">
        <v>4530</v>
      </c>
      <c r="H132" s="192">
        <v>0</v>
      </c>
      <c r="I132" s="193">
        <v>32.4</v>
      </c>
      <c r="J132" s="194">
        <v>342159337</v>
      </c>
      <c r="K132" s="194">
        <v>9629493</v>
      </c>
      <c r="L132" s="194">
        <v>1114953</v>
      </c>
      <c r="M132" s="194">
        <v>0</v>
      </c>
      <c r="N132" s="194">
        <v>0</v>
      </c>
      <c r="O132" s="194">
        <v>0</v>
      </c>
      <c r="P132" s="194">
        <v>0</v>
      </c>
      <c r="Q132" s="194">
        <v>5359</v>
      </c>
      <c r="R132" s="194">
        <v>0</v>
      </c>
      <c r="S132" s="194">
        <v>0</v>
      </c>
      <c r="T132" s="194">
        <v>0</v>
      </c>
      <c r="U132" s="194">
        <v>320892</v>
      </c>
      <c r="V132" s="194">
        <v>0</v>
      </c>
      <c r="W132" s="194">
        <v>0</v>
      </c>
      <c r="X132" s="194">
        <v>7113</v>
      </c>
      <c r="Y132" s="194">
        <v>0</v>
      </c>
      <c r="Z132" s="194">
        <v>0</v>
      </c>
      <c r="AA132" s="194">
        <v>0</v>
      </c>
      <c r="AB132" s="194">
        <v>3453</v>
      </c>
      <c r="AC132" s="194">
        <v>0</v>
      </c>
      <c r="AD132" s="194">
        <v>0</v>
      </c>
      <c r="AE132" s="194">
        <v>0</v>
      </c>
      <c r="AF132" s="194">
        <v>0</v>
      </c>
      <c r="AG132" s="194">
        <v>0</v>
      </c>
      <c r="AH132" s="194">
        <v>0</v>
      </c>
      <c r="AI132" s="194">
        <v>0</v>
      </c>
      <c r="AJ132" s="194">
        <v>0</v>
      </c>
      <c r="AK132" s="194">
        <v>14493</v>
      </c>
      <c r="AL132" s="194">
        <v>0</v>
      </c>
      <c r="AM132" s="194">
        <v>0</v>
      </c>
      <c r="AN132" s="194">
        <v>0</v>
      </c>
      <c r="AO132" s="194">
        <v>0</v>
      </c>
      <c r="AP132" s="194">
        <v>0</v>
      </c>
      <c r="AQ132" s="194">
        <v>449</v>
      </c>
      <c r="AR132" s="194">
        <v>0</v>
      </c>
      <c r="AS132" s="194">
        <v>10112</v>
      </c>
      <c r="AT132" s="194">
        <v>0</v>
      </c>
      <c r="AU132" s="194">
        <v>0</v>
      </c>
      <c r="AV132" s="194">
        <v>0</v>
      </c>
      <c r="AW132" s="194">
        <v>0</v>
      </c>
      <c r="AX132" s="194">
        <v>0</v>
      </c>
      <c r="AY132" s="194">
        <v>0</v>
      </c>
      <c r="AZ132" s="194">
        <v>0</v>
      </c>
      <c r="BA132" s="194">
        <v>1264</v>
      </c>
      <c r="BB132" s="194">
        <v>219</v>
      </c>
      <c r="BC132" s="194">
        <v>10</v>
      </c>
      <c r="BD132" s="194">
        <v>21405</v>
      </c>
      <c r="BE132" s="194">
        <v>0</v>
      </c>
      <c r="BF132" s="194">
        <v>0</v>
      </c>
      <c r="BG132" s="194">
        <v>0</v>
      </c>
      <c r="BH132" s="194">
        <v>3000</v>
      </c>
      <c r="BI132" s="194">
        <v>20928</v>
      </c>
      <c r="BJ132" s="194">
        <v>0</v>
      </c>
      <c r="BK132" s="194">
        <v>5745</v>
      </c>
      <c r="BL132" s="195">
        <v>1529395</v>
      </c>
      <c r="BM132" s="194">
        <v>37940</v>
      </c>
      <c r="BN132" s="194">
        <v>120668</v>
      </c>
      <c r="BO132" s="194">
        <v>0</v>
      </c>
      <c r="BP132" s="194">
        <v>0</v>
      </c>
      <c r="BQ132" s="194">
        <v>24258</v>
      </c>
      <c r="BR132" s="194">
        <v>0</v>
      </c>
      <c r="BS132" s="194">
        <v>70504</v>
      </c>
      <c r="BT132" s="194">
        <v>0</v>
      </c>
      <c r="BU132" s="194">
        <v>0</v>
      </c>
      <c r="BV132" s="194">
        <v>6338</v>
      </c>
      <c r="BW132" s="194">
        <v>14605</v>
      </c>
      <c r="BX132" s="194">
        <v>0</v>
      </c>
      <c r="BY132" s="194">
        <v>0</v>
      </c>
      <c r="BZ132" s="194">
        <v>220000</v>
      </c>
      <c r="CA132" s="194">
        <v>0</v>
      </c>
      <c r="CB132" s="194">
        <v>430080</v>
      </c>
      <c r="CC132" s="194">
        <v>0</v>
      </c>
      <c r="CD132" s="194">
        <v>0</v>
      </c>
      <c r="CE132" s="194">
        <v>0</v>
      </c>
      <c r="CF132" s="194">
        <v>0</v>
      </c>
      <c r="CG132" s="194">
        <v>0</v>
      </c>
      <c r="CH132" s="194">
        <v>0</v>
      </c>
      <c r="CI132" s="194">
        <v>0</v>
      </c>
      <c r="CJ132" s="194">
        <v>0</v>
      </c>
      <c r="CK132" s="194">
        <v>0</v>
      </c>
      <c r="CL132" s="194">
        <v>0</v>
      </c>
      <c r="CM132" s="195">
        <v>2453788</v>
      </c>
      <c r="CN132" s="194">
        <v>0</v>
      </c>
      <c r="CO132" s="194">
        <v>0</v>
      </c>
      <c r="CP132" s="194">
        <v>0</v>
      </c>
      <c r="CQ132" s="194">
        <v>0</v>
      </c>
      <c r="CR132" s="194">
        <v>0</v>
      </c>
      <c r="CS132" s="195">
        <v>2453788</v>
      </c>
      <c r="CT132" s="194">
        <v>66582</v>
      </c>
      <c r="CU132" s="194">
        <v>211919</v>
      </c>
      <c r="CV132" s="194">
        <v>0</v>
      </c>
      <c r="CW132" s="194">
        <v>0</v>
      </c>
      <c r="CX132" s="194">
        <v>25012</v>
      </c>
      <c r="CY132" s="194">
        <v>0</v>
      </c>
      <c r="CZ132" s="194">
        <v>0</v>
      </c>
      <c r="DA132" s="194">
        <v>0</v>
      </c>
      <c r="DB132" s="194">
        <v>0</v>
      </c>
      <c r="DC132" s="194">
        <v>0</v>
      </c>
      <c r="DD132" s="194">
        <v>0</v>
      </c>
      <c r="DE132" s="194">
        <v>0</v>
      </c>
      <c r="DF132" s="194">
        <v>0</v>
      </c>
      <c r="DG132" s="194">
        <v>0</v>
      </c>
      <c r="DH132" s="194">
        <v>302</v>
      </c>
      <c r="DI132" s="194">
        <v>239590</v>
      </c>
      <c r="DJ132" s="194">
        <v>0</v>
      </c>
      <c r="DK132" s="194">
        <v>0</v>
      </c>
      <c r="DL132" s="194">
        <v>0</v>
      </c>
      <c r="DM132" s="194">
        <v>0</v>
      </c>
      <c r="DN132" s="194">
        <v>24783</v>
      </c>
      <c r="DO132" s="194">
        <v>1500</v>
      </c>
      <c r="DP132" s="194">
        <v>0</v>
      </c>
      <c r="DQ132" s="194">
        <v>0</v>
      </c>
      <c r="DR132" s="194">
        <v>0</v>
      </c>
      <c r="DS132" s="194">
        <v>0</v>
      </c>
      <c r="DT132" s="194">
        <v>0</v>
      </c>
      <c r="DU132" s="194">
        <v>618443</v>
      </c>
      <c r="DV132" s="194">
        <v>0</v>
      </c>
      <c r="DW132" s="194">
        <v>0</v>
      </c>
      <c r="DX132" s="194">
        <v>0</v>
      </c>
      <c r="DY132" s="194">
        <v>0</v>
      </c>
      <c r="DZ132" s="194">
        <v>0</v>
      </c>
      <c r="EA132" s="194">
        <v>77447</v>
      </c>
      <c r="EB132" s="194">
        <v>11024</v>
      </c>
      <c r="EC132" s="194">
        <v>0</v>
      </c>
      <c r="ED132" s="194">
        <v>0</v>
      </c>
      <c r="EE132" s="194">
        <v>0</v>
      </c>
      <c r="EF132" s="194">
        <v>0</v>
      </c>
      <c r="EG132" s="194">
        <v>0</v>
      </c>
      <c r="EH132" s="194">
        <v>0</v>
      </c>
      <c r="EI132" s="194">
        <v>0</v>
      </c>
      <c r="EJ132" s="194">
        <v>0</v>
      </c>
      <c r="EK132" s="194">
        <v>0</v>
      </c>
      <c r="EL132" s="194">
        <v>0</v>
      </c>
      <c r="EM132" s="194">
        <v>0</v>
      </c>
      <c r="EN132" s="194">
        <v>0</v>
      </c>
      <c r="EO132" s="194">
        <v>0</v>
      </c>
      <c r="EP132" s="194">
        <v>0</v>
      </c>
      <c r="EQ132" s="194">
        <v>0</v>
      </c>
      <c r="ER132" s="194">
        <v>5000</v>
      </c>
      <c r="ES132" s="194">
        <v>0</v>
      </c>
      <c r="ET132" s="194">
        <v>43054</v>
      </c>
      <c r="EU132" s="194">
        <v>48767</v>
      </c>
      <c r="EV132" s="194">
        <v>5471</v>
      </c>
      <c r="EW132" s="194">
        <v>0</v>
      </c>
      <c r="EX132" s="194">
        <v>3250</v>
      </c>
      <c r="EY132" s="194">
        <v>0</v>
      </c>
      <c r="EZ132" s="194">
        <v>0</v>
      </c>
      <c r="FA132" s="194">
        <v>0</v>
      </c>
      <c r="FB132" s="194">
        <v>0</v>
      </c>
      <c r="FC132" s="194">
        <v>9590660</v>
      </c>
      <c r="FD132" s="194">
        <v>0</v>
      </c>
      <c r="FE132" s="194">
        <v>0</v>
      </c>
      <c r="FF132" s="194">
        <v>0</v>
      </c>
      <c r="FG132" s="194">
        <v>0</v>
      </c>
      <c r="FH132" s="194">
        <v>0</v>
      </c>
      <c r="FI132" s="194">
        <v>33302</v>
      </c>
      <c r="FJ132" s="194">
        <v>0</v>
      </c>
      <c r="FK132" s="194">
        <v>0</v>
      </c>
      <c r="FL132" s="194">
        <v>0</v>
      </c>
      <c r="FM132" s="194">
        <v>49733</v>
      </c>
      <c r="FN132" s="194">
        <v>0</v>
      </c>
      <c r="FO132" s="194">
        <v>0</v>
      </c>
      <c r="FP132" s="194">
        <v>0</v>
      </c>
      <c r="FQ132" s="194">
        <v>46689</v>
      </c>
      <c r="FR132" s="194">
        <v>109731</v>
      </c>
      <c r="FS132" s="194">
        <v>285</v>
      </c>
      <c r="FT132" s="194">
        <v>0</v>
      </c>
      <c r="FU132" s="194">
        <v>10323</v>
      </c>
      <c r="FV132" s="194">
        <v>1550</v>
      </c>
      <c r="FW132" s="194">
        <v>0</v>
      </c>
      <c r="FX132" s="194">
        <v>0</v>
      </c>
      <c r="FY132" s="194">
        <v>97282</v>
      </c>
      <c r="FZ132" s="194">
        <v>9241</v>
      </c>
      <c r="GA132" s="195">
        <v>11330940</v>
      </c>
      <c r="GB132" s="194">
        <v>0</v>
      </c>
      <c r="GC132" s="195">
        <v>11330940</v>
      </c>
    </row>
    <row r="133" spans="1:185">
      <c r="A133" s="206">
        <f t="shared" si="264"/>
        <v>0</v>
      </c>
      <c r="B133" s="196" t="s">
        <v>44</v>
      </c>
      <c r="C133" s="191" t="s">
        <v>448</v>
      </c>
      <c r="D133" s="191" t="s">
        <v>44</v>
      </c>
      <c r="E133" s="191" t="s">
        <v>162</v>
      </c>
      <c r="F133" s="191" t="s">
        <v>449</v>
      </c>
      <c r="G133" s="192">
        <v>9392</v>
      </c>
      <c r="H133" s="192">
        <v>0</v>
      </c>
      <c r="I133" s="193">
        <v>3.2</v>
      </c>
      <c r="J133" s="194">
        <v>405901319</v>
      </c>
      <c r="K133" s="194">
        <v>4592949</v>
      </c>
      <c r="L133" s="194">
        <v>5410832</v>
      </c>
      <c r="M133" s="194">
        <v>0</v>
      </c>
      <c r="N133" s="194">
        <v>0</v>
      </c>
      <c r="O133" s="194">
        <v>0</v>
      </c>
      <c r="P133" s="194">
        <v>1244064</v>
      </c>
      <c r="Q133" s="194">
        <v>80224</v>
      </c>
      <c r="R133" s="194">
        <v>246251</v>
      </c>
      <c r="S133" s="194">
        <v>0</v>
      </c>
      <c r="T133" s="194">
        <v>0</v>
      </c>
      <c r="U133" s="194">
        <v>1811810</v>
      </c>
      <c r="V133" s="194">
        <v>101168</v>
      </c>
      <c r="W133" s="194">
        <v>0</v>
      </c>
      <c r="X133" s="194">
        <v>149262</v>
      </c>
      <c r="Y133" s="194">
        <v>0</v>
      </c>
      <c r="Z133" s="194">
        <v>0</v>
      </c>
      <c r="AA133" s="194">
        <v>0</v>
      </c>
      <c r="AB133" s="194">
        <v>37614</v>
      </c>
      <c r="AC133" s="194">
        <v>0</v>
      </c>
      <c r="AD133" s="194">
        <v>180</v>
      </c>
      <c r="AE133" s="194">
        <v>0</v>
      </c>
      <c r="AF133" s="194">
        <v>0</v>
      </c>
      <c r="AG133" s="194">
        <v>0</v>
      </c>
      <c r="AH133" s="194">
        <v>13236</v>
      </c>
      <c r="AI133" s="194">
        <v>118287</v>
      </c>
      <c r="AJ133" s="194">
        <v>7910</v>
      </c>
      <c r="AK133" s="194">
        <v>20087</v>
      </c>
      <c r="AL133" s="194">
        <v>1775604</v>
      </c>
      <c r="AM133" s="194">
        <v>635915</v>
      </c>
      <c r="AN133" s="194">
        <v>0</v>
      </c>
      <c r="AO133" s="194">
        <v>0</v>
      </c>
      <c r="AP133" s="194">
        <v>0</v>
      </c>
      <c r="AQ133" s="194">
        <v>0</v>
      </c>
      <c r="AR133" s="194">
        <v>0</v>
      </c>
      <c r="AS133" s="194">
        <v>59945</v>
      </c>
      <c r="AT133" s="194">
        <v>0</v>
      </c>
      <c r="AU133" s="194">
        <v>0</v>
      </c>
      <c r="AV133" s="194">
        <v>0</v>
      </c>
      <c r="AW133" s="194">
        <v>0</v>
      </c>
      <c r="AX133" s="194">
        <v>0</v>
      </c>
      <c r="AY133" s="194">
        <v>12855</v>
      </c>
      <c r="AZ133" s="194">
        <v>0</v>
      </c>
      <c r="BA133" s="194">
        <v>63962</v>
      </c>
      <c r="BB133" s="194">
        <v>17</v>
      </c>
      <c r="BC133" s="194">
        <v>23555</v>
      </c>
      <c r="BD133" s="194">
        <v>113843</v>
      </c>
      <c r="BE133" s="194">
        <v>0</v>
      </c>
      <c r="BF133" s="194">
        <v>75413</v>
      </c>
      <c r="BG133" s="194">
        <v>4001</v>
      </c>
      <c r="BH133" s="194">
        <v>6000</v>
      </c>
      <c r="BI133" s="194">
        <v>3521</v>
      </c>
      <c r="BJ133" s="194">
        <v>0</v>
      </c>
      <c r="BK133" s="194">
        <v>81448</v>
      </c>
      <c r="BL133" s="195">
        <v>12097002</v>
      </c>
      <c r="BM133" s="194">
        <v>1202529</v>
      </c>
      <c r="BN133" s="194">
        <v>150548</v>
      </c>
      <c r="BO133" s="194">
        <v>80316</v>
      </c>
      <c r="BP133" s="194">
        <v>969570</v>
      </c>
      <c r="BQ133" s="194">
        <v>101311</v>
      </c>
      <c r="BR133" s="194">
        <v>0</v>
      </c>
      <c r="BS133" s="194">
        <v>407463</v>
      </c>
      <c r="BT133" s="194">
        <v>0</v>
      </c>
      <c r="BU133" s="194">
        <v>0</v>
      </c>
      <c r="BV133" s="194">
        <v>9989</v>
      </c>
      <c r="BW133" s="194">
        <v>0</v>
      </c>
      <c r="BX133" s="194">
        <v>0</v>
      </c>
      <c r="BY133" s="194">
        <v>0</v>
      </c>
      <c r="BZ133" s="194">
        <v>203303</v>
      </c>
      <c r="CA133" s="194">
        <v>0</v>
      </c>
      <c r="CB133" s="194">
        <v>0</v>
      </c>
      <c r="CC133" s="194">
        <v>0</v>
      </c>
      <c r="CD133" s="194">
        <v>10400</v>
      </c>
      <c r="CE133" s="194">
        <v>0</v>
      </c>
      <c r="CF133" s="194">
        <v>916267</v>
      </c>
      <c r="CG133" s="194">
        <v>0</v>
      </c>
      <c r="CH133" s="194">
        <v>0</v>
      </c>
      <c r="CI133" s="194">
        <v>0</v>
      </c>
      <c r="CJ133" s="194">
        <v>0</v>
      </c>
      <c r="CK133" s="194">
        <v>0</v>
      </c>
      <c r="CL133" s="194">
        <v>0</v>
      </c>
      <c r="CM133" s="195">
        <v>16148698</v>
      </c>
      <c r="CN133" s="194">
        <v>3397500</v>
      </c>
      <c r="CO133" s="194">
        <v>498247</v>
      </c>
      <c r="CP133" s="194">
        <v>0</v>
      </c>
      <c r="CQ133" s="194">
        <v>177500</v>
      </c>
      <c r="CR133" s="194">
        <v>0</v>
      </c>
      <c r="CS133" s="195">
        <v>20221944</v>
      </c>
      <c r="CT133" s="194">
        <v>1218380</v>
      </c>
      <c r="CU133" s="194">
        <v>721423</v>
      </c>
      <c r="CV133" s="194">
        <v>0</v>
      </c>
      <c r="CW133" s="194">
        <v>0</v>
      </c>
      <c r="CX133" s="194">
        <v>234603</v>
      </c>
      <c r="CY133" s="194">
        <v>21714</v>
      </c>
      <c r="CZ133" s="194">
        <v>0</v>
      </c>
      <c r="DA133" s="194">
        <v>0</v>
      </c>
      <c r="DB133" s="194">
        <v>0</v>
      </c>
      <c r="DC133" s="194">
        <v>0</v>
      </c>
      <c r="DD133" s="194">
        <v>0</v>
      </c>
      <c r="DE133" s="194">
        <v>0</v>
      </c>
      <c r="DF133" s="194">
        <v>0</v>
      </c>
      <c r="DG133" s="194">
        <v>0</v>
      </c>
      <c r="DH133" s="194">
        <v>2294571</v>
      </c>
      <c r="DI133" s="194">
        <v>935925</v>
      </c>
      <c r="DJ133" s="194">
        <v>0</v>
      </c>
      <c r="DK133" s="194">
        <v>0</v>
      </c>
      <c r="DL133" s="194">
        <v>0</v>
      </c>
      <c r="DM133" s="194">
        <v>0</v>
      </c>
      <c r="DN133" s="194">
        <v>312270</v>
      </c>
      <c r="DO133" s="194">
        <v>0</v>
      </c>
      <c r="DP133" s="194">
        <v>0</v>
      </c>
      <c r="DQ133" s="194">
        <v>0</v>
      </c>
      <c r="DR133" s="194">
        <v>0</v>
      </c>
      <c r="DS133" s="194">
        <v>0</v>
      </c>
      <c r="DT133" s="194">
        <v>0</v>
      </c>
      <c r="DU133" s="194">
        <v>2738016</v>
      </c>
      <c r="DV133" s="194">
        <v>0</v>
      </c>
      <c r="DW133" s="194">
        <v>0</v>
      </c>
      <c r="DX133" s="194">
        <v>0</v>
      </c>
      <c r="DY133" s="194">
        <v>0</v>
      </c>
      <c r="DZ133" s="194">
        <v>0</v>
      </c>
      <c r="EA133" s="194">
        <v>0</v>
      </c>
      <c r="EB133" s="194">
        <v>214278</v>
      </c>
      <c r="EC133" s="194">
        <v>0</v>
      </c>
      <c r="ED133" s="194">
        <v>0</v>
      </c>
      <c r="EE133" s="194">
        <v>0</v>
      </c>
      <c r="EF133" s="194">
        <v>0</v>
      </c>
      <c r="EG133" s="194">
        <v>0</v>
      </c>
      <c r="EH133" s="194">
        <v>0</v>
      </c>
      <c r="EI133" s="194">
        <v>0</v>
      </c>
      <c r="EJ133" s="194">
        <v>0</v>
      </c>
      <c r="EK133" s="194">
        <v>0</v>
      </c>
      <c r="EL133" s="194">
        <v>0</v>
      </c>
      <c r="EM133" s="194">
        <v>0</v>
      </c>
      <c r="EN133" s="194">
        <v>1207923</v>
      </c>
      <c r="EO133" s="194">
        <v>0</v>
      </c>
      <c r="EP133" s="194">
        <v>0</v>
      </c>
      <c r="EQ133" s="194">
        <v>303815</v>
      </c>
      <c r="ER133" s="194">
        <v>105991</v>
      </c>
      <c r="ES133" s="194">
        <v>0</v>
      </c>
      <c r="ET133" s="194">
        <v>39983</v>
      </c>
      <c r="EU133" s="194">
        <v>104291</v>
      </c>
      <c r="EV133" s="194">
        <v>0</v>
      </c>
      <c r="EW133" s="194">
        <v>0</v>
      </c>
      <c r="EX133" s="194">
        <v>0</v>
      </c>
      <c r="EY133" s="194">
        <v>9200</v>
      </c>
      <c r="EZ133" s="194">
        <v>38113</v>
      </c>
      <c r="FA133" s="194">
        <v>0</v>
      </c>
      <c r="FB133" s="194">
        <v>0</v>
      </c>
      <c r="FC133" s="194">
        <v>2165276</v>
      </c>
      <c r="FD133" s="194">
        <v>0</v>
      </c>
      <c r="FE133" s="194">
        <v>0</v>
      </c>
      <c r="FF133" s="194">
        <v>0</v>
      </c>
      <c r="FG133" s="194">
        <v>99318</v>
      </c>
      <c r="FH133" s="194">
        <v>139806</v>
      </c>
      <c r="FI133" s="194">
        <v>581215</v>
      </c>
      <c r="FJ133" s="194">
        <v>0</v>
      </c>
      <c r="FK133" s="194">
        <v>0</v>
      </c>
      <c r="FL133" s="194">
        <v>0</v>
      </c>
      <c r="FM133" s="194">
        <v>223348</v>
      </c>
      <c r="FN133" s="194">
        <v>430141</v>
      </c>
      <c r="FO133" s="194">
        <v>0</v>
      </c>
      <c r="FP133" s="194">
        <v>0</v>
      </c>
      <c r="FQ133" s="194">
        <v>370469</v>
      </c>
      <c r="FR133" s="194">
        <v>1425402</v>
      </c>
      <c r="FS133" s="194">
        <v>5550</v>
      </c>
      <c r="FT133" s="194">
        <v>0</v>
      </c>
      <c r="FU133" s="194">
        <v>243179</v>
      </c>
      <c r="FV133" s="194">
        <v>3977</v>
      </c>
      <c r="FW133" s="194">
        <v>0</v>
      </c>
      <c r="FX133" s="194">
        <v>0</v>
      </c>
      <c r="FY133" s="194">
        <v>552247</v>
      </c>
      <c r="FZ133" s="194">
        <v>200842</v>
      </c>
      <c r="GA133" s="195">
        <v>16941267</v>
      </c>
      <c r="GB133" s="194">
        <v>177500</v>
      </c>
      <c r="GC133" s="195">
        <v>17118767</v>
      </c>
    </row>
    <row r="134" spans="1:185">
      <c r="A134" s="206">
        <f t="shared" si="264"/>
        <v>0</v>
      </c>
      <c r="B134" s="197" t="s">
        <v>45</v>
      </c>
      <c r="C134" s="191" t="s">
        <v>200</v>
      </c>
      <c r="D134" s="191" t="s">
        <v>45</v>
      </c>
      <c r="E134" s="191" t="s">
        <v>162</v>
      </c>
      <c r="F134" s="191" t="s">
        <v>169</v>
      </c>
      <c r="G134" s="192">
        <v>8530</v>
      </c>
      <c r="H134" s="192">
        <v>0</v>
      </c>
      <c r="I134" s="193">
        <v>35.1</v>
      </c>
      <c r="J134" s="194">
        <v>726584506</v>
      </c>
      <c r="K134" s="194">
        <v>2411252</v>
      </c>
      <c r="L134" s="194">
        <v>1624744</v>
      </c>
      <c r="M134" s="194">
        <v>0</v>
      </c>
      <c r="N134" s="194">
        <v>739</v>
      </c>
      <c r="O134" s="194">
        <v>0</v>
      </c>
      <c r="P134" s="194">
        <v>3600</v>
      </c>
      <c r="Q134" s="194">
        <v>8911</v>
      </c>
      <c r="R134" s="194">
        <v>0</v>
      </c>
      <c r="S134" s="194">
        <v>0</v>
      </c>
      <c r="T134" s="194">
        <v>0</v>
      </c>
      <c r="U134" s="194">
        <v>762972</v>
      </c>
      <c r="V134" s="194">
        <v>0</v>
      </c>
      <c r="W134" s="194">
        <v>0</v>
      </c>
      <c r="X134" s="194">
        <v>128804</v>
      </c>
      <c r="Y134" s="194">
        <v>0</v>
      </c>
      <c r="Z134" s="194">
        <v>0</v>
      </c>
      <c r="AA134" s="194">
        <v>0</v>
      </c>
      <c r="AB134" s="194">
        <v>21985</v>
      </c>
      <c r="AC134" s="194">
        <v>0</v>
      </c>
      <c r="AD134" s="194">
        <v>27860</v>
      </c>
      <c r="AE134" s="194">
        <v>0</v>
      </c>
      <c r="AF134" s="194">
        <v>0</v>
      </c>
      <c r="AG134" s="194">
        <v>0</v>
      </c>
      <c r="AH134" s="194">
        <v>0</v>
      </c>
      <c r="AI134" s="194">
        <v>0</v>
      </c>
      <c r="AJ134" s="194">
        <v>79955</v>
      </c>
      <c r="AK134" s="194">
        <v>9590</v>
      </c>
      <c r="AL134" s="194">
        <v>0</v>
      </c>
      <c r="AM134" s="194">
        <v>404451</v>
      </c>
      <c r="AN134" s="194">
        <v>0</v>
      </c>
      <c r="AO134" s="194">
        <v>0</v>
      </c>
      <c r="AP134" s="194">
        <v>0</v>
      </c>
      <c r="AQ134" s="194">
        <v>737</v>
      </c>
      <c r="AR134" s="194">
        <v>0</v>
      </c>
      <c r="AS134" s="194">
        <v>0</v>
      </c>
      <c r="AT134" s="194">
        <v>0</v>
      </c>
      <c r="AU134" s="194">
        <v>3750</v>
      </c>
      <c r="AV134" s="194">
        <v>0</v>
      </c>
      <c r="AW134" s="194">
        <v>0</v>
      </c>
      <c r="AX134" s="194">
        <v>0</v>
      </c>
      <c r="AY134" s="194">
        <v>0</v>
      </c>
      <c r="AZ134" s="194">
        <v>0</v>
      </c>
      <c r="BA134" s="194">
        <v>3902</v>
      </c>
      <c r="BB134" s="194">
        <v>8264</v>
      </c>
      <c r="BC134" s="194">
        <v>7201</v>
      </c>
      <c r="BD134" s="194">
        <v>48199</v>
      </c>
      <c r="BE134" s="194">
        <v>0</v>
      </c>
      <c r="BF134" s="194">
        <v>1048</v>
      </c>
      <c r="BG134" s="194">
        <v>1500</v>
      </c>
      <c r="BH134" s="194">
        <v>0</v>
      </c>
      <c r="BI134" s="194">
        <v>15708</v>
      </c>
      <c r="BJ134" s="194">
        <v>1392</v>
      </c>
      <c r="BK134" s="194">
        <v>11694</v>
      </c>
      <c r="BL134" s="195">
        <v>3177005</v>
      </c>
      <c r="BM134" s="194">
        <v>36588</v>
      </c>
      <c r="BN134" s="194">
        <v>210612</v>
      </c>
      <c r="BO134" s="194">
        <v>0</v>
      </c>
      <c r="BP134" s="194">
        <v>0</v>
      </c>
      <c r="BQ134" s="194">
        <v>0</v>
      </c>
      <c r="BR134" s="194">
        <v>0</v>
      </c>
      <c r="BS134" s="194">
        <v>140761</v>
      </c>
      <c r="BT134" s="194">
        <v>0</v>
      </c>
      <c r="BU134" s="194">
        <v>0</v>
      </c>
      <c r="BV134" s="194">
        <v>8218</v>
      </c>
      <c r="BW134" s="194">
        <v>0</v>
      </c>
      <c r="BX134" s="194">
        <v>0</v>
      </c>
      <c r="BY134" s="194">
        <v>0</v>
      </c>
      <c r="BZ134" s="194">
        <v>24092</v>
      </c>
      <c r="CA134" s="194">
        <v>0</v>
      </c>
      <c r="CB134" s="194">
        <v>46741</v>
      </c>
      <c r="CC134" s="194">
        <v>0</v>
      </c>
      <c r="CD134" s="194">
        <v>0</v>
      </c>
      <c r="CE134" s="194">
        <v>0</v>
      </c>
      <c r="CF134" s="194">
        <v>0</v>
      </c>
      <c r="CG134" s="194">
        <v>0</v>
      </c>
      <c r="CH134" s="194">
        <v>0</v>
      </c>
      <c r="CI134" s="194">
        <v>41250</v>
      </c>
      <c r="CJ134" s="194">
        <v>0</v>
      </c>
      <c r="CK134" s="194">
        <v>0</v>
      </c>
      <c r="CL134" s="194">
        <v>88392</v>
      </c>
      <c r="CM134" s="195">
        <v>3773659</v>
      </c>
      <c r="CN134" s="194">
        <v>1681252</v>
      </c>
      <c r="CO134" s="194">
        <v>0</v>
      </c>
      <c r="CP134" s="194">
        <v>0</v>
      </c>
      <c r="CQ134" s="194">
        <v>182960</v>
      </c>
      <c r="CR134" s="194">
        <v>0</v>
      </c>
      <c r="CS134" s="195">
        <v>5637871</v>
      </c>
      <c r="CT134" s="194">
        <v>422744</v>
      </c>
      <c r="CU134" s="194">
        <v>515146</v>
      </c>
      <c r="CV134" s="194">
        <v>0</v>
      </c>
      <c r="CW134" s="194">
        <v>0</v>
      </c>
      <c r="CX134" s="194">
        <v>53889</v>
      </c>
      <c r="CY134" s="194">
        <v>0</v>
      </c>
      <c r="CZ134" s="194">
        <v>0</v>
      </c>
      <c r="DA134" s="194">
        <v>0</v>
      </c>
      <c r="DB134" s="194">
        <v>0</v>
      </c>
      <c r="DC134" s="194">
        <v>0</v>
      </c>
      <c r="DD134" s="194">
        <v>0</v>
      </c>
      <c r="DE134" s="194">
        <v>0</v>
      </c>
      <c r="DF134" s="194">
        <v>0</v>
      </c>
      <c r="DG134" s="194">
        <v>0</v>
      </c>
      <c r="DH134" s="194">
        <v>2194</v>
      </c>
      <c r="DI134" s="194">
        <v>0</v>
      </c>
      <c r="DJ134" s="194">
        <v>271000</v>
      </c>
      <c r="DK134" s="194">
        <v>0</v>
      </c>
      <c r="DL134" s="194">
        <v>0</v>
      </c>
      <c r="DM134" s="194">
        <v>0</v>
      </c>
      <c r="DN134" s="194">
        <v>113479</v>
      </c>
      <c r="DO134" s="194">
        <v>1000</v>
      </c>
      <c r="DP134" s="194">
        <v>0</v>
      </c>
      <c r="DQ134" s="194">
        <v>0</v>
      </c>
      <c r="DR134" s="194">
        <v>0</v>
      </c>
      <c r="DS134" s="194">
        <v>0</v>
      </c>
      <c r="DT134" s="194">
        <v>0</v>
      </c>
      <c r="DU134" s="194">
        <v>1151017</v>
      </c>
      <c r="DV134" s="194">
        <v>0</v>
      </c>
      <c r="DW134" s="194">
        <v>0</v>
      </c>
      <c r="DX134" s="194">
        <v>0</v>
      </c>
      <c r="DY134" s="194">
        <v>0</v>
      </c>
      <c r="DZ134" s="194">
        <v>0</v>
      </c>
      <c r="EA134" s="194">
        <v>92658</v>
      </c>
      <c r="EB134" s="194">
        <v>108627</v>
      </c>
      <c r="EC134" s="194">
        <v>57598</v>
      </c>
      <c r="ED134" s="194">
        <v>0</v>
      </c>
      <c r="EE134" s="194">
        <v>0</v>
      </c>
      <c r="EF134" s="194">
        <v>0</v>
      </c>
      <c r="EG134" s="194">
        <v>0</v>
      </c>
      <c r="EH134" s="194">
        <v>0</v>
      </c>
      <c r="EI134" s="194">
        <v>0</v>
      </c>
      <c r="EJ134" s="194">
        <v>0</v>
      </c>
      <c r="EK134" s="194">
        <v>0</v>
      </c>
      <c r="EL134" s="194">
        <v>0</v>
      </c>
      <c r="EM134" s="194">
        <v>0</v>
      </c>
      <c r="EN134" s="194">
        <v>0</v>
      </c>
      <c r="EO134" s="194">
        <v>0</v>
      </c>
      <c r="EP134" s="194">
        <v>0</v>
      </c>
      <c r="EQ134" s="194">
        <v>0</v>
      </c>
      <c r="ER134" s="194">
        <v>30176</v>
      </c>
      <c r="ES134" s="194">
        <v>0</v>
      </c>
      <c r="ET134" s="194">
        <v>74635</v>
      </c>
      <c r="EU134" s="194">
        <v>141736</v>
      </c>
      <c r="EV134" s="194">
        <v>8951</v>
      </c>
      <c r="EW134" s="194">
        <v>1613</v>
      </c>
      <c r="EX134" s="194">
        <v>44096</v>
      </c>
      <c r="EY134" s="194">
        <v>0</v>
      </c>
      <c r="EZ134" s="194">
        <v>596</v>
      </c>
      <c r="FA134" s="194">
        <v>0</v>
      </c>
      <c r="FB134" s="194">
        <v>0</v>
      </c>
      <c r="FC134" s="194">
        <v>0</v>
      </c>
      <c r="FD134" s="194">
        <v>0</v>
      </c>
      <c r="FE134" s="194">
        <v>0</v>
      </c>
      <c r="FF134" s="194">
        <v>0</v>
      </c>
      <c r="FG134" s="194">
        <v>908116</v>
      </c>
      <c r="FH134" s="194">
        <v>0</v>
      </c>
      <c r="FI134" s="194">
        <v>62322</v>
      </c>
      <c r="FJ134" s="194">
        <v>6598</v>
      </c>
      <c r="FK134" s="194">
        <v>0</v>
      </c>
      <c r="FL134" s="194">
        <v>0</v>
      </c>
      <c r="FM134" s="194">
        <v>88648</v>
      </c>
      <c r="FN134" s="194">
        <v>0</v>
      </c>
      <c r="FO134" s="194">
        <v>0</v>
      </c>
      <c r="FP134" s="194">
        <v>0</v>
      </c>
      <c r="FQ134" s="194">
        <v>111960</v>
      </c>
      <c r="FR134" s="194">
        <v>214647</v>
      </c>
      <c r="FS134" s="194">
        <v>1346</v>
      </c>
      <c r="FT134" s="194">
        <v>0</v>
      </c>
      <c r="FU134" s="194">
        <v>38102</v>
      </c>
      <c r="FV134" s="194">
        <v>3499</v>
      </c>
      <c r="FW134" s="194">
        <v>0</v>
      </c>
      <c r="FX134" s="194">
        <v>0</v>
      </c>
      <c r="FY134" s="194">
        <v>55000</v>
      </c>
      <c r="FZ134" s="194">
        <v>262269</v>
      </c>
      <c r="GA134" s="195">
        <v>4843661</v>
      </c>
      <c r="GB134" s="194">
        <v>182960</v>
      </c>
      <c r="GC134" s="195">
        <v>5026621</v>
      </c>
    </row>
    <row r="135" spans="1:185">
      <c r="A135" s="206">
        <f t="shared" si="264"/>
        <v>0</v>
      </c>
      <c r="B135" s="197" t="s">
        <v>46</v>
      </c>
      <c r="C135" s="191" t="s">
        <v>201</v>
      </c>
      <c r="D135" s="191" t="s">
        <v>46</v>
      </c>
      <c r="E135" s="191" t="s">
        <v>162</v>
      </c>
      <c r="F135" s="191" t="s">
        <v>169</v>
      </c>
      <c r="G135" s="192">
        <v>7679</v>
      </c>
      <c r="H135" s="192">
        <v>0</v>
      </c>
      <c r="I135" s="193">
        <v>49.8</v>
      </c>
      <c r="J135" s="194">
        <v>582264982</v>
      </c>
      <c r="K135" s="194">
        <v>5545750</v>
      </c>
      <c r="L135" s="194">
        <v>1356692</v>
      </c>
      <c r="M135" s="194">
        <v>0</v>
      </c>
      <c r="N135" s="194">
        <v>677255</v>
      </c>
      <c r="O135" s="194">
        <v>0</v>
      </c>
      <c r="P135" s="194">
        <v>0</v>
      </c>
      <c r="Q135" s="194">
        <v>7807</v>
      </c>
      <c r="R135" s="194">
        <v>0</v>
      </c>
      <c r="S135" s="194">
        <v>0</v>
      </c>
      <c r="T135" s="194">
        <v>0</v>
      </c>
      <c r="U135" s="194">
        <v>573781</v>
      </c>
      <c r="V135" s="194">
        <v>0</v>
      </c>
      <c r="W135" s="194">
        <v>0</v>
      </c>
      <c r="X135" s="194">
        <v>56222</v>
      </c>
      <c r="Y135" s="194">
        <v>0</v>
      </c>
      <c r="Z135" s="194">
        <v>0</v>
      </c>
      <c r="AA135" s="194">
        <v>0</v>
      </c>
      <c r="AB135" s="194">
        <v>6024</v>
      </c>
      <c r="AC135" s="194">
        <v>0</v>
      </c>
      <c r="AD135" s="194">
        <v>0</v>
      </c>
      <c r="AE135" s="194">
        <v>3010</v>
      </c>
      <c r="AF135" s="194">
        <v>0</v>
      </c>
      <c r="AG135" s="194">
        <v>0</v>
      </c>
      <c r="AH135" s="194">
        <v>0</v>
      </c>
      <c r="AI135" s="194">
        <v>0</v>
      </c>
      <c r="AJ135" s="194">
        <v>11764</v>
      </c>
      <c r="AK135" s="194">
        <v>10773</v>
      </c>
      <c r="AL135" s="194">
        <v>314502</v>
      </c>
      <c r="AM135" s="194">
        <v>51298</v>
      </c>
      <c r="AN135" s="194">
        <v>0</v>
      </c>
      <c r="AO135" s="194">
        <v>0</v>
      </c>
      <c r="AP135" s="194">
        <v>0</v>
      </c>
      <c r="AQ135" s="194">
        <v>0</v>
      </c>
      <c r="AR135" s="194">
        <v>0</v>
      </c>
      <c r="AS135" s="194">
        <v>55653</v>
      </c>
      <c r="AT135" s="194">
        <v>0</v>
      </c>
      <c r="AU135" s="194">
        <v>0</v>
      </c>
      <c r="AV135" s="194">
        <v>0</v>
      </c>
      <c r="AW135" s="194">
        <v>0</v>
      </c>
      <c r="AX135" s="194">
        <v>0</v>
      </c>
      <c r="AY135" s="194">
        <v>0</v>
      </c>
      <c r="AZ135" s="194">
        <v>0</v>
      </c>
      <c r="BA135" s="194">
        <v>13869</v>
      </c>
      <c r="BB135" s="194">
        <v>2227</v>
      </c>
      <c r="BC135" s="194">
        <v>0</v>
      </c>
      <c r="BD135" s="194">
        <v>53268</v>
      </c>
      <c r="BE135" s="194">
        <v>0</v>
      </c>
      <c r="BF135" s="194">
        <v>10948</v>
      </c>
      <c r="BG135" s="194">
        <v>0</v>
      </c>
      <c r="BH135" s="194">
        <v>0</v>
      </c>
      <c r="BI135" s="194">
        <v>0</v>
      </c>
      <c r="BJ135" s="194">
        <v>0</v>
      </c>
      <c r="BK135" s="194">
        <v>1055</v>
      </c>
      <c r="BL135" s="195">
        <v>3206148</v>
      </c>
      <c r="BM135" s="194">
        <v>44450</v>
      </c>
      <c r="BN135" s="194">
        <v>159321</v>
      </c>
      <c r="BO135" s="194">
        <v>0</v>
      </c>
      <c r="BP135" s="194">
        <v>0</v>
      </c>
      <c r="BQ135" s="194">
        <v>0</v>
      </c>
      <c r="BR135" s="194">
        <v>0</v>
      </c>
      <c r="BS135" s="194">
        <v>153339</v>
      </c>
      <c r="BT135" s="194">
        <v>0</v>
      </c>
      <c r="BU135" s="194">
        <v>0</v>
      </c>
      <c r="BV135" s="194">
        <v>10447</v>
      </c>
      <c r="BW135" s="194">
        <v>0</v>
      </c>
      <c r="BX135" s="194">
        <v>0</v>
      </c>
      <c r="BY135" s="194">
        <v>0</v>
      </c>
      <c r="BZ135" s="194">
        <v>3543</v>
      </c>
      <c r="CA135" s="194">
        <v>0</v>
      </c>
      <c r="CB135" s="194">
        <v>0</v>
      </c>
      <c r="CC135" s="194">
        <v>0</v>
      </c>
      <c r="CD135" s="194">
        <v>0</v>
      </c>
      <c r="CE135" s="194">
        <v>0</v>
      </c>
      <c r="CF135" s="194">
        <v>0</v>
      </c>
      <c r="CG135" s="194">
        <v>0</v>
      </c>
      <c r="CH135" s="194">
        <v>66556</v>
      </c>
      <c r="CI135" s="194">
        <v>0</v>
      </c>
      <c r="CJ135" s="194">
        <v>0</v>
      </c>
      <c r="CK135" s="194">
        <v>0</v>
      </c>
      <c r="CL135" s="194">
        <v>0</v>
      </c>
      <c r="CM135" s="195">
        <v>3643804</v>
      </c>
      <c r="CN135" s="194">
        <v>0</v>
      </c>
      <c r="CO135" s="194">
        <v>0</v>
      </c>
      <c r="CP135" s="194">
        <v>0</v>
      </c>
      <c r="CQ135" s="194">
        <v>34671</v>
      </c>
      <c r="CR135" s="194">
        <v>0</v>
      </c>
      <c r="CS135" s="195">
        <v>3678475</v>
      </c>
      <c r="CT135" s="194">
        <v>91990</v>
      </c>
      <c r="CU135" s="194">
        <v>337256</v>
      </c>
      <c r="CV135" s="194">
        <v>0</v>
      </c>
      <c r="CW135" s="194">
        <v>0</v>
      </c>
      <c r="CX135" s="194">
        <v>33426</v>
      </c>
      <c r="CY135" s="194">
        <v>3433</v>
      </c>
      <c r="CZ135" s="194">
        <v>0</v>
      </c>
      <c r="DA135" s="194">
        <v>0</v>
      </c>
      <c r="DB135" s="194">
        <v>0</v>
      </c>
      <c r="DC135" s="194">
        <v>0</v>
      </c>
      <c r="DD135" s="194">
        <v>0</v>
      </c>
      <c r="DE135" s="194">
        <v>0</v>
      </c>
      <c r="DF135" s="194">
        <v>0</v>
      </c>
      <c r="DG135" s="194">
        <v>0</v>
      </c>
      <c r="DH135" s="194">
        <v>3978</v>
      </c>
      <c r="DI135" s="194">
        <v>89098</v>
      </c>
      <c r="DJ135" s="194">
        <v>105811</v>
      </c>
      <c r="DK135" s="194">
        <v>0</v>
      </c>
      <c r="DL135" s="194">
        <v>0</v>
      </c>
      <c r="DM135" s="194">
        <v>0</v>
      </c>
      <c r="DN135" s="194">
        <v>45777</v>
      </c>
      <c r="DO135" s="194">
        <v>3000</v>
      </c>
      <c r="DP135" s="194">
        <v>0</v>
      </c>
      <c r="DQ135" s="194">
        <v>0</v>
      </c>
      <c r="DR135" s="194">
        <v>0</v>
      </c>
      <c r="DS135" s="194">
        <v>0</v>
      </c>
      <c r="DT135" s="194">
        <v>0</v>
      </c>
      <c r="DU135" s="194">
        <v>990604</v>
      </c>
      <c r="DV135" s="194">
        <v>0</v>
      </c>
      <c r="DW135" s="194">
        <v>0</v>
      </c>
      <c r="DX135" s="194">
        <v>0</v>
      </c>
      <c r="DY135" s="194">
        <v>0</v>
      </c>
      <c r="DZ135" s="194">
        <v>0</v>
      </c>
      <c r="EA135" s="194">
        <v>162032</v>
      </c>
      <c r="EB135" s="194">
        <v>29649</v>
      </c>
      <c r="EC135" s="194">
        <v>0</v>
      </c>
      <c r="ED135" s="194">
        <v>0</v>
      </c>
      <c r="EE135" s="194">
        <v>0</v>
      </c>
      <c r="EF135" s="194">
        <v>0</v>
      </c>
      <c r="EG135" s="194">
        <v>0</v>
      </c>
      <c r="EH135" s="194">
        <v>0</v>
      </c>
      <c r="EI135" s="194">
        <v>0</v>
      </c>
      <c r="EJ135" s="194">
        <v>0</v>
      </c>
      <c r="EK135" s="194">
        <v>0</v>
      </c>
      <c r="EL135" s="194">
        <v>0</v>
      </c>
      <c r="EM135" s="194">
        <v>0</v>
      </c>
      <c r="EN135" s="194">
        <v>0</v>
      </c>
      <c r="EO135" s="194">
        <v>0</v>
      </c>
      <c r="EP135" s="194">
        <v>0</v>
      </c>
      <c r="EQ135" s="194">
        <v>0</v>
      </c>
      <c r="ER135" s="194">
        <v>4000</v>
      </c>
      <c r="ES135" s="194">
        <v>0</v>
      </c>
      <c r="ET135" s="194">
        <v>43421</v>
      </c>
      <c r="EU135" s="194">
        <v>9630</v>
      </c>
      <c r="EV135" s="194">
        <v>13527</v>
      </c>
      <c r="EW135" s="194">
        <v>0</v>
      </c>
      <c r="EX135" s="194">
        <v>15800</v>
      </c>
      <c r="EY135" s="194">
        <v>3000</v>
      </c>
      <c r="EZ135" s="194">
        <v>0</v>
      </c>
      <c r="FA135" s="194">
        <v>0</v>
      </c>
      <c r="FB135" s="194">
        <v>0</v>
      </c>
      <c r="FC135" s="194">
        <v>422836</v>
      </c>
      <c r="FD135" s="194">
        <v>0</v>
      </c>
      <c r="FE135" s="194">
        <v>0</v>
      </c>
      <c r="FF135" s="194">
        <v>0</v>
      </c>
      <c r="FG135" s="194">
        <v>141475</v>
      </c>
      <c r="FH135" s="194">
        <v>0</v>
      </c>
      <c r="FI135" s="194">
        <v>579020</v>
      </c>
      <c r="FJ135" s="194">
        <v>0</v>
      </c>
      <c r="FK135" s="194">
        <v>0</v>
      </c>
      <c r="FL135" s="194">
        <v>0</v>
      </c>
      <c r="FM135" s="194">
        <v>61329</v>
      </c>
      <c r="FN135" s="194">
        <v>0</v>
      </c>
      <c r="FO135" s="194">
        <v>0</v>
      </c>
      <c r="FP135" s="194">
        <v>0</v>
      </c>
      <c r="FQ135" s="194">
        <v>69054</v>
      </c>
      <c r="FR135" s="194">
        <v>264643</v>
      </c>
      <c r="FS135" s="194">
        <v>675</v>
      </c>
      <c r="FT135" s="194">
        <v>0</v>
      </c>
      <c r="FU135" s="194">
        <v>31677</v>
      </c>
      <c r="FV135" s="194">
        <v>252</v>
      </c>
      <c r="FW135" s="194">
        <v>0</v>
      </c>
      <c r="FX135" s="194">
        <v>0</v>
      </c>
      <c r="FY135" s="194">
        <v>352950</v>
      </c>
      <c r="FZ135" s="194">
        <v>44921</v>
      </c>
      <c r="GA135" s="195">
        <v>3954264</v>
      </c>
      <c r="GB135" s="194">
        <v>34671</v>
      </c>
      <c r="GC135" s="195">
        <v>3988935</v>
      </c>
    </row>
    <row r="136" spans="1:185">
      <c r="A136" s="206">
        <f t="shared" si="264"/>
        <v>0</v>
      </c>
      <c r="B136" s="199" t="s">
        <v>47</v>
      </c>
      <c r="C136" s="191" t="s">
        <v>202</v>
      </c>
      <c r="D136" s="191" t="s">
        <v>47</v>
      </c>
      <c r="E136" s="191" t="s">
        <v>162</v>
      </c>
      <c r="F136" s="191" t="s">
        <v>173</v>
      </c>
      <c r="G136" s="193">
        <v>592</v>
      </c>
      <c r="H136" s="193">
        <v>0</v>
      </c>
      <c r="I136" s="193">
        <v>0.8</v>
      </c>
      <c r="J136" s="194">
        <v>43080391</v>
      </c>
      <c r="K136" s="198">
        <v>0</v>
      </c>
      <c r="L136" s="194">
        <v>146687</v>
      </c>
      <c r="M136" s="194">
        <v>0</v>
      </c>
      <c r="N136" s="194">
        <v>0</v>
      </c>
      <c r="O136" s="194">
        <v>0</v>
      </c>
      <c r="P136" s="194">
        <v>0</v>
      </c>
      <c r="Q136" s="194">
        <v>155</v>
      </c>
      <c r="R136" s="194">
        <v>0</v>
      </c>
      <c r="S136" s="194">
        <v>0</v>
      </c>
      <c r="T136" s="194">
        <v>0</v>
      </c>
      <c r="U136" s="194">
        <v>41509</v>
      </c>
      <c r="V136" s="194">
        <v>14278</v>
      </c>
      <c r="W136" s="194">
        <v>0</v>
      </c>
      <c r="X136" s="194">
        <v>5497</v>
      </c>
      <c r="Y136" s="194">
        <v>0</v>
      </c>
      <c r="Z136" s="194">
        <v>0</v>
      </c>
      <c r="AA136" s="194">
        <v>0</v>
      </c>
      <c r="AB136" s="194">
        <v>105</v>
      </c>
      <c r="AC136" s="194">
        <v>0</v>
      </c>
      <c r="AD136" s="194">
        <v>0</v>
      </c>
      <c r="AE136" s="194">
        <v>0</v>
      </c>
      <c r="AF136" s="194">
        <v>0</v>
      </c>
      <c r="AG136" s="194">
        <v>0</v>
      </c>
      <c r="AH136" s="194">
        <v>0</v>
      </c>
      <c r="AI136" s="194">
        <v>0</v>
      </c>
      <c r="AJ136" s="194">
        <v>0</v>
      </c>
      <c r="AK136" s="194">
        <v>0</v>
      </c>
      <c r="AL136" s="194">
        <v>88735</v>
      </c>
      <c r="AM136" s="194">
        <v>0</v>
      </c>
      <c r="AN136" s="194">
        <v>0</v>
      </c>
      <c r="AO136" s="194">
        <v>0</v>
      </c>
      <c r="AP136" s="194">
        <v>0</v>
      </c>
      <c r="AQ136" s="194">
        <v>0</v>
      </c>
      <c r="AR136" s="194">
        <v>0</v>
      </c>
      <c r="AS136" s="194">
        <v>0</v>
      </c>
      <c r="AT136" s="194">
        <v>0</v>
      </c>
      <c r="AU136" s="194">
        <v>0</v>
      </c>
      <c r="AV136" s="194">
        <v>0</v>
      </c>
      <c r="AW136" s="194">
        <v>0</v>
      </c>
      <c r="AX136" s="194">
        <v>0</v>
      </c>
      <c r="AY136" s="194">
        <v>0</v>
      </c>
      <c r="AZ136" s="194">
        <v>0</v>
      </c>
      <c r="BA136" s="194">
        <v>560</v>
      </c>
      <c r="BB136" s="194">
        <v>2500</v>
      </c>
      <c r="BC136" s="194">
        <v>15758</v>
      </c>
      <c r="BD136" s="194">
        <v>0</v>
      </c>
      <c r="BE136" s="194">
        <v>0</v>
      </c>
      <c r="BF136" s="194">
        <v>0</v>
      </c>
      <c r="BG136" s="194">
        <v>0</v>
      </c>
      <c r="BH136" s="194">
        <v>36868</v>
      </c>
      <c r="BI136" s="194">
        <v>600</v>
      </c>
      <c r="BJ136" s="194">
        <v>0</v>
      </c>
      <c r="BK136" s="194">
        <v>4083</v>
      </c>
      <c r="BL136" s="195">
        <v>357334</v>
      </c>
      <c r="BM136" s="194">
        <v>8413</v>
      </c>
      <c r="BN136" s="194">
        <v>9106</v>
      </c>
      <c r="BO136" s="194">
        <v>0</v>
      </c>
      <c r="BP136" s="194">
        <v>0</v>
      </c>
      <c r="BQ136" s="194">
        <v>9615</v>
      </c>
      <c r="BR136" s="194">
        <v>0</v>
      </c>
      <c r="BS136" s="194">
        <v>31416</v>
      </c>
      <c r="BT136" s="194">
        <v>0</v>
      </c>
      <c r="BU136" s="194">
        <v>0</v>
      </c>
      <c r="BV136" s="194">
        <v>634</v>
      </c>
      <c r="BW136" s="194">
        <v>0</v>
      </c>
      <c r="BX136" s="194">
        <v>0</v>
      </c>
      <c r="BY136" s="194">
        <v>0</v>
      </c>
      <c r="BZ136" s="194">
        <v>0</v>
      </c>
      <c r="CA136" s="194">
        <v>0</v>
      </c>
      <c r="CB136" s="194">
        <v>312265</v>
      </c>
      <c r="CC136" s="194">
        <v>0</v>
      </c>
      <c r="CD136" s="194">
        <v>0</v>
      </c>
      <c r="CE136" s="194">
        <v>0</v>
      </c>
      <c r="CF136" s="194">
        <v>0</v>
      </c>
      <c r="CG136" s="194">
        <v>0</v>
      </c>
      <c r="CH136" s="194">
        <v>0</v>
      </c>
      <c r="CI136" s="194">
        <v>0</v>
      </c>
      <c r="CJ136" s="194">
        <v>0</v>
      </c>
      <c r="CK136" s="194">
        <v>0</v>
      </c>
      <c r="CL136" s="194">
        <v>0</v>
      </c>
      <c r="CM136" s="195">
        <v>728782</v>
      </c>
      <c r="CN136" s="194">
        <v>0</v>
      </c>
      <c r="CO136" s="194">
        <v>0</v>
      </c>
      <c r="CP136" s="194">
        <v>0</v>
      </c>
      <c r="CQ136" s="194">
        <v>30000</v>
      </c>
      <c r="CR136" s="194">
        <v>0</v>
      </c>
      <c r="CS136" s="195">
        <v>758782</v>
      </c>
      <c r="CT136" s="194">
        <v>77997</v>
      </c>
      <c r="CU136" s="194">
        <v>42044</v>
      </c>
      <c r="CV136" s="194">
        <v>0</v>
      </c>
      <c r="CW136" s="194">
        <v>0</v>
      </c>
      <c r="CX136" s="194">
        <v>0</v>
      </c>
      <c r="CY136" s="194">
        <v>0</v>
      </c>
      <c r="CZ136" s="194">
        <v>0</v>
      </c>
      <c r="DA136" s="194">
        <v>0</v>
      </c>
      <c r="DB136" s="194">
        <v>0</v>
      </c>
      <c r="DC136" s="194">
        <v>0</v>
      </c>
      <c r="DD136" s="194">
        <v>0</v>
      </c>
      <c r="DE136" s="194">
        <v>0</v>
      </c>
      <c r="DF136" s="194">
        <v>0</v>
      </c>
      <c r="DG136" s="194">
        <v>0</v>
      </c>
      <c r="DH136" s="194">
        <v>0</v>
      </c>
      <c r="DI136" s="194">
        <v>386231</v>
      </c>
      <c r="DJ136" s="194">
        <v>0</v>
      </c>
      <c r="DK136" s="194">
        <v>0</v>
      </c>
      <c r="DL136" s="194">
        <v>0</v>
      </c>
      <c r="DM136" s="194">
        <v>0</v>
      </c>
      <c r="DN136" s="194">
        <v>0</v>
      </c>
      <c r="DO136" s="194">
        <v>0</v>
      </c>
      <c r="DP136" s="194">
        <v>0</v>
      </c>
      <c r="DQ136" s="194">
        <v>0</v>
      </c>
      <c r="DR136" s="194">
        <v>0</v>
      </c>
      <c r="DS136" s="194">
        <v>0</v>
      </c>
      <c r="DT136" s="194">
        <v>0</v>
      </c>
      <c r="DU136" s="194">
        <v>41707</v>
      </c>
      <c r="DV136" s="194">
        <v>0</v>
      </c>
      <c r="DW136" s="194">
        <v>0</v>
      </c>
      <c r="DX136" s="194">
        <v>0</v>
      </c>
      <c r="DY136" s="194">
        <v>0</v>
      </c>
      <c r="DZ136" s="194">
        <v>0</v>
      </c>
      <c r="EA136" s="194">
        <v>0</v>
      </c>
      <c r="EB136" s="194">
        <v>52264</v>
      </c>
      <c r="EC136" s="194">
        <v>0</v>
      </c>
      <c r="ED136" s="194">
        <v>0</v>
      </c>
      <c r="EE136" s="194">
        <v>0</v>
      </c>
      <c r="EF136" s="194">
        <v>0</v>
      </c>
      <c r="EG136" s="194">
        <v>0</v>
      </c>
      <c r="EH136" s="194">
        <v>0</v>
      </c>
      <c r="EI136" s="194">
        <v>0</v>
      </c>
      <c r="EJ136" s="194">
        <v>0</v>
      </c>
      <c r="EK136" s="194">
        <v>0</v>
      </c>
      <c r="EL136" s="194">
        <v>0</v>
      </c>
      <c r="EM136" s="194">
        <v>0</v>
      </c>
      <c r="EN136" s="194">
        <v>0</v>
      </c>
      <c r="EO136" s="194">
        <v>276</v>
      </c>
      <c r="EP136" s="194">
        <v>0</v>
      </c>
      <c r="EQ136" s="194">
        <v>0</v>
      </c>
      <c r="ER136" s="194">
        <v>853</v>
      </c>
      <c r="ES136" s="194">
        <v>0</v>
      </c>
      <c r="ET136" s="194">
        <v>6790</v>
      </c>
      <c r="EU136" s="194">
        <v>4500</v>
      </c>
      <c r="EV136" s="194">
        <v>1085</v>
      </c>
      <c r="EW136" s="194">
        <v>0</v>
      </c>
      <c r="EX136" s="194">
        <v>0</v>
      </c>
      <c r="EY136" s="194">
        <v>0</v>
      </c>
      <c r="EZ136" s="194">
        <v>4875</v>
      </c>
      <c r="FA136" s="194">
        <v>0</v>
      </c>
      <c r="FB136" s="194">
        <v>0</v>
      </c>
      <c r="FC136" s="194">
        <v>128842</v>
      </c>
      <c r="FD136" s="194">
        <v>0</v>
      </c>
      <c r="FE136" s="194">
        <v>0</v>
      </c>
      <c r="FF136" s="194">
        <v>0</v>
      </c>
      <c r="FG136" s="194">
        <v>0</v>
      </c>
      <c r="FH136" s="194">
        <v>0</v>
      </c>
      <c r="FI136" s="194">
        <v>1157</v>
      </c>
      <c r="FJ136" s="194">
        <v>0</v>
      </c>
      <c r="FK136" s="194">
        <v>0</v>
      </c>
      <c r="FL136" s="194">
        <v>0</v>
      </c>
      <c r="FM136" s="194">
        <v>0</v>
      </c>
      <c r="FN136" s="194">
        <v>0</v>
      </c>
      <c r="FO136" s="194">
        <v>0</v>
      </c>
      <c r="FP136" s="194">
        <v>0</v>
      </c>
      <c r="FQ136" s="194">
        <v>6042</v>
      </c>
      <c r="FR136" s="194">
        <v>0</v>
      </c>
      <c r="FS136" s="194">
        <v>205</v>
      </c>
      <c r="FT136" s="194">
        <v>0</v>
      </c>
      <c r="FU136" s="194">
        <v>11025</v>
      </c>
      <c r="FV136" s="194">
        <v>885</v>
      </c>
      <c r="FW136" s="194">
        <v>0</v>
      </c>
      <c r="FX136" s="194">
        <v>0</v>
      </c>
      <c r="FY136" s="194">
        <v>0</v>
      </c>
      <c r="FZ136" s="194">
        <v>0</v>
      </c>
      <c r="GA136" s="195">
        <v>766779</v>
      </c>
      <c r="GB136" s="194">
        <v>30000</v>
      </c>
      <c r="GC136" s="195">
        <v>796779</v>
      </c>
    </row>
    <row r="137" spans="1:185">
      <c r="A137" s="206">
        <f t="shared" si="264"/>
        <v>0</v>
      </c>
      <c r="B137" s="197" t="s">
        <v>48</v>
      </c>
      <c r="C137" s="191" t="s">
        <v>203</v>
      </c>
      <c r="D137" s="191" t="s">
        <v>48</v>
      </c>
      <c r="E137" s="191" t="s">
        <v>162</v>
      </c>
      <c r="F137" s="191" t="s">
        <v>169</v>
      </c>
      <c r="G137" s="192">
        <v>12794</v>
      </c>
      <c r="H137" s="192">
        <v>0</v>
      </c>
      <c r="I137" s="193">
        <v>61.9</v>
      </c>
      <c r="J137" s="194">
        <v>1128496869</v>
      </c>
      <c r="K137" s="194">
        <v>16469915</v>
      </c>
      <c r="L137" s="194">
        <v>5536364</v>
      </c>
      <c r="M137" s="194">
        <v>0</v>
      </c>
      <c r="N137" s="194">
        <v>0</v>
      </c>
      <c r="O137" s="194">
        <v>0</v>
      </c>
      <c r="P137" s="194">
        <v>203025</v>
      </c>
      <c r="Q137" s="194">
        <v>30380</v>
      </c>
      <c r="R137" s="194">
        <v>0</v>
      </c>
      <c r="S137" s="194">
        <v>0</v>
      </c>
      <c r="T137" s="194">
        <v>0</v>
      </c>
      <c r="U137" s="194">
        <v>1026675</v>
      </c>
      <c r="V137" s="194">
        <v>0</v>
      </c>
      <c r="W137" s="194">
        <v>0</v>
      </c>
      <c r="X137" s="194">
        <v>75588</v>
      </c>
      <c r="Y137" s="194">
        <v>0</v>
      </c>
      <c r="Z137" s="194">
        <v>0</v>
      </c>
      <c r="AA137" s="194">
        <v>0</v>
      </c>
      <c r="AB137" s="194">
        <v>26318</v>
      </c>
      <c r="AC137" s="194">
        <v>0</v>
      </c>
      <c r="AD137" s="194">
        <v>64147</v>
      </c>
      <c r="AE137" s="194">
        <v>2130</v>
      </c>
      <c r="AF137" s="194">
        <v>0</v>
      </c>
      <c r="AG137" s="194">
        <v>0</v>
      </c>
      <c r="AH137" s="194">
        <v>0</v>
      </c>
      <c r="AI137" s="194">
        <v>0</v>
      </c>
      <c r="AJ137" s="194">
        <v>52266</v>
      </c>
      <c r="AK137" s="194">
        <v>109134</v>
      </c>
      <c r="AL137" s="194">
        <v>259145</v>
      </c>
      <c r="AM137" s="194">
        <v>280180</v>
      </c>
      <c r="AN137" s="194">
        <v>0</v>
      </c>
      <c r="AO137" s="194">
        <v>1570</v>
      </c>
      <c r="AP137" s="194">
        <v>0</v>
      </c>
      <c r="AQ137" s="194">
        <v>6765</v>
      </c>
      <c r="AR137" s="194">
        <v>0</v>
      </c>
      <c r="AS137" s="194">
        <v>2393</v>
      </c>
      <c r="AT137" s="194">
        <v>0</v>
      </c>
      <c r="AU137" s="194">
        <v>0</v>
      </c>
      <c r="AV137" s="194">
        <v>0</v>
      </c>
      <c r="AW137" s="194">
        <v>0</v>
      </c>
      <c r="AX137" s="194">
        <v>0</v>
      </c>
      <c r="AY137" s="194">
        <v>0</v>
      </c>
      <c r="AZ137" s="194">
        <v>0</v>
      </c>
      <c r="BA137" s="194">
        <v>66818</v>
      </c>
      <c r="BB137" s="194">
        <v>21906</v>
      </c>
      <c r="BC137" s="194">
        <v>39199</v>
      </c>
      <c r="BD137" s="194">
        <v>248196</v>
      </c>
      <c r="BE137" s="194">
        <v>0</v>
      </c>
      <c r="BF137" s="194">
        <v>21593</v>
      </c>
      <c r="BG137" s="194">
        <v>0</v>
      </c>
      <c r="BH137" s="194">
        <v>0</v>
      </c>
      <c r="BI137" s="194">
        <v>0</v>
      </c>
      <c r="BJ137" s="194">
        <v>0</v>
      </c>
      <c r="BK137" s="194">
        <v>485424</v>
      </c>
      <c r="BL137" s="195">
        <v>8559216</v>
      </c>
      <c r="BM137" s="194">
        <v>71213</v>
      </c>
      <c r="BN137" s="194">
        <v>323071</v>
      </c>
      <c r="BO137" s="194">
        <v>0</v>
      </c>
      <c r="BP137" s="194">
        <v>0</v>
      </c>
      <c r="BQ137" s="194">
        <v>0</v>
      </c>
      <c r="BR137" s="194">
        <v>0</v>
      </c>
      <c r="BS137" s="194">
        <v>169652</v>
      </c>
      <c r="BT137" s="194">
        <v>0</v>
      </c>
      <c r="BU137" s="194">
        <v>0</v>
      </c>
      <c r="BV137" s="194">
        <v>6463</v>
      </c>
      <c r="BW137" s="194">
        <v>6511</v>
      </c>
      <c r="BX137" s="194">
        <v>0</v>
      </c>
      <c r="BY137" s="194">
        <v>0</v>
      </c>
      <c r="BZ137" s="194">
        <v>483</v>
      </c>
      <c r="CA137" s="194">
        <v>0</v>
      </c>
      <c r="CB137" s="194">
        <v>22871</v>
      </c>
      <c r="CC137" s="194">
        <v>0</v>
      </c>
      <c r="CD137" s="194">
        <v>0</v>
      </c>
      <c r="CE137" s="194">
        <v>225871</v>
      </c>
      <c r="CF137" s="194">
        <v>0</v>
      </c>
      <c r="CG137" s="194">
        <v>0</v>
      </c>
      <c r="CH137" s="194">
        <v>0</v>
      </c>
      <c r="CI137" s="194">
        <v>0</v>
      </c>
      <c r="CJ137" s="194">
        <v>0</v>
      </c>
      <c r="CK137" s="194">
        <v>1030</v>
      </c>
      <c r="CL137" s="194">
        <v>0</v>
      </c>
      <c r="CM137" s="195">
        <v>9386382</v>
      </c>
      <c r="CN137" s="194">
        <v>1419552</v>
      </c>
      <c r="CO137" s="194">
        <v>316311</v>
      </c>
      <c r="CP137" s="194">
        <v>0</v>
      </c>
      <c r="CQ137" s="194">
        <v>3722343</v>
      </c>
      <c r="CR137" s="194">
        <v>0</v>
      </c>
      <c r="CS137" s="195">
        <v>14844587</v>
      </c>
      <c r="CT137" s="194">
        <v>245010</v>
      </c>
      <c r="CU137" s="194">
        <v>923117</v>
      </c>
      <c r="CV137" s="194">
        <v>0</v>
      </c>
      <c r="CW137" s="194">
        <v>205531</v>
      </c>
      <c r="CX137" s="194">
        <v>153849</v>
      </c>
      <c r="CY137" s="194">
        <v>0</v>
      </c>
      <c r="CZ137" s="194">
        <v>0</v>
      </c>
      <c r="DA137" s="194">
        <v>0</v>
      </c>
      <c r="DB137" s="194">
        <v>0</v>
      </c>
      <c r="DC137" s="194">
        <v>0</v>
      </c>
      <c r="DD137" s="194">
        <v>0</v>
      </c>
      <c r="DE137" s="194">
        <v>0</v>
      </c>
      <c r="DF137" s="194">
        <v>0</v>
      </c>
      <c r="DG137" s="194">
        <v>0</v>
      </c>
      <c r="DH137" s="194">
        <v>1048263</v>
      </c>
      <c r="DI137" s="194">
        <v>173088</v>
      </c>
      <c r="DJ137" s="194">
        <v>209120</v>
      </c>
      <c r="DK137" s="194">
        <v>0</v>
      </c>
      <c r="DL137" s="194">
        <v>0</v>
      </c>
      <c r="DM137" s="194">
        <v>0</v>
      </c>
      <c r="DN137" s="194">
        <v>176885</v>
      </c>
      <c r="DO137" s="194">
        <v>2266</v>
      </c>
      <c r="DP137" s="194">
        <v>0</v>
      </c>
      <c r="DQ137" s="194">
        <v>0</v>
      </c>
      <c r="DR137" s="194">
        <v>0</v>
      </c>
      <c r="DS137" s="194">
        <v>0</v>
      </c>
      <c r="DT137" s="194">
        <v>0</v>
      </c>
      <c r="DU137" s="194">
        <v>1393783</v>
      </c>
      <c r="DV137" s="194">
        <v>0</v>
      </c>
      <c r="DW137" s="194">
        <v>0</v>
      </c>
      <c r="DX137" s="194">
        <v>0</v>
      </c>
      <c r="DY137" s="194">
        <v>0</v>
      </c>
      <c r="DZ137" s="194">
        <v>0</v>
      </c>
      <c r="EA137" s="194">
        <v>448490</v>
      </c>
      <c r="EB137" s="194">
        <v>28315</v>
      </c>
      <c r="EC137" s="194">
        <v>0</v>
      </c>
      <c r="ED137" s="194">
        <v>0</v>
      </c>
      <c r="EE137" s="194">
        <v>0</v>
      </c>
      <c r="EF137" s="194">
        <v>0</v>
      </c>
      <c r="EG137" s="194">
        <v>0</v>
      </c>
      <c r="EH137" s="194">
        <v>235212</v>
      </c>
      <c r="EI137" s="194">
        <v>0</v>
      </c>
      <c r="EJ137" s="194">
        <v>0</v>
      </c>
      <c r="EK137" s="194">
        <v>0</v>
      </c>
      <c r="EL137" s="194">
        <v>0</v>
      </c>
      <c r="EM137" s="194">
        <v>0</v>
      </c>
      <c r="EN137" s="194">
        <v>0</v>
      </c>
      <c r="EO137" s="194">
        <v>4000</v>
      </c>
      <c r="EP137" s="194">
        <v>0</v>
      </c>
      <c r="EQ137" s="194">
        <v>0</v>
      </c>
      <c r="ER137" s="194">
        <v>20702</v>
      </c>
      <c r="ES137" s="194">
        <v>0</v>
      </c>
      <c r="ET137" s="194">
        <v>157088</v>
      </c>
      <c r="EU137" s="194">
        <v>315650</v>
      </c>
      <c r="EV137" s="194">
        <v>5649</v>
      </c>
      <c r="EW137" s="194">
        <v>0</v>
      </c>
      <c r="EX137" s="194">
        <v>14138</v>
      </c>
      <c r="EY137" s="194">
        <v>7350</v>
      </c>
      <c r="EZ137" s="194">
        <v>0</v>
      </c>
      <c r="FA137" s="194">
        <v>0</v>
      </c>
      <c r="FB137" s="194">
        <v>0</v>
      </c>
      <c r="FC137" s="194">
        <v>1004572</v>
      </c>
      <c r="FD137" s="194">
        <v>0</v>
      </c>
      <c r="FE137" s="194">
        <v>0</v>
      </c>
      <c r="FF137" s="194">
        <v>0</v>
      </c>
      <c r="FG137" s="194">
        <v>126801</v>
      </c>
      <c r="FH137" s="194">
        <v>0</v>
      </c>
      <c r="FI137" s="194">
        <v>223958</v>
      </c>
      <c r="FJ137" s="194">
        <v>0</v>
      </c>
      <c r="FK137" s="194">
        <v>0</v>
      </c>
      <c r="FL137" s="194">
        <v>87897</v>
      </c>
      <c r="FM137" s="194">
        <v>144812</v>
      </c>
      <c r="FN137" s="194">
        <v>108518</v>
      </c>
      <c r="FO137" s="194">
        <v>0</v>
      </c>
      <c r="FP137" s="194">
        <v>0</v>
      </c>
      <c r="FQ137" s="194">
        <v>219830</v>
      </c>
      <c r="FR137" s="194">
        <v>412210</v>
      </c>
      <c r="FS137" s="194">
        <v>975</v>
      </c>
      <c r="FT137" s="194">
        <v>0</v>
      </c>
      <c r="FU137" s="194">
        <v>78756</v>
      </c>
      <c r="FV137" s="194">
        <v>0</v>
      </c>
      <c r="FW137" s="194">
        <v>0</v>
      </c>
      <c r="FX137" s="194">
        <v>4305</v>
      </c>
      <c r="FY137" s="194">
        <v>1025092</v>
      </c>
      <c r="FZ137" s="194">
        <v>391092</v>
      </c>
      <c r="GA137" s="195">
        <v>9596324</v>
      </c>
      <c r="GB137" s="194">
        <v>3722343</v>
      </c>
      <c r="GC137" s="195">
        <v>13318667</v>
      </c>
    </row>
    <row r="138" spans="1:185">
      <c r="A138" s="206">
        <f t="shared" si="264"/>
        <v>0</v>
      </c>
      <c r="B138" s="199" t="s">
        <v>49</v>
      </c>
      <c r="C138" s="191" t="s">
        <v>204</v>
      </c>
      <c r="D138" s="191" t="s">
        <v>163</v>
      </c>
      <c r="E138" s="191" t="s">
        <v>162</v>
      </c>
      <c r="F138" s="191" t="s">
        <v>173</v>
      </c>
      <c r="G138" s="192">
        <v>1473</v>
      </c>
      <c r="H138" s="192">
        <v>0</v>
      </c>
      <c r="I138" s="193">
        <v>0.7</v>
      </c>
      <c r="J138" s="194">
        <v>118313321</v>
      </c>
      <c r="K138" s="194">
        <v>2136558</v>
      </c>
      <c r="L138" s="194">
        <v>414550</v>
      </c>
      <c r="M138" s="194">
        <v>0</v>
      </c>
      <c r="N138" s="194">
        <v>0</v>
      </c>
      <c r="O138" s="194">
        <v>0</v>
      </c>
      <c r="P138" s="194">
        <v>0</v>
      </c>
      <c r="Q138" s="194">
        <v>13580</v>
      </c>
      <c r="R138" s="194">
        <v>0</v>
      </c>
      <c r="S138" s="194">
        <v>0</v>
      </c>
      <c r="T138" s="194">
        <v>0</v>
      </c>
      <c r="U138" s="194">
        <v>115809</v>
      </c>
      <c r="V138" s="194">
        <v>33580</v>
      </c>
      <c r="W138" s="194">
        <v>0</v>
      </c>
      <c r="X138" s="194">
        <v>3748</v>
      </c>
      <c r="Y138" s="194">
        <v>0</v>
      </c>
      <c r="Z138" s="194">
        <v>0</v>
      </c>
      <c r="AA138" s="194">
        <v>0</v>
      </c>
      <c r="AB138" s="194">
        <v>436</v>
      </c>
      <c r="AC138" s="194">
        <v>0</v>
      </c>
      <c r="AD138" s="194">
        <v>0</v>
      </c>
      <c r="AE138" s="194">
        <v>1170</v>
      </c>
      <c r="AF138" s="194">
        <v>0</v>
      </c>
      <c r="AG138" s="194">
        <v>0</v>
      </c>
      <c r="AH138" s="194">
        <v>0</v>
      </c>
      <c r="AI138" s="194">
        <v>0</v>
      </c>
      <c r="AJ138" s="194">
        <v>195644</v>
      </c>
      <c r="AK138" s="194">
        <v>4306</v>
      </c>
      <c r="AL138" s="194">
        <v>259866</v>
      </c>
      <c r="AM138" s="194">
        <v>399416</v>
      </c>
      <c r="AN138" s="194">
        <v>0</v>
      </c>
      <c r="AO138" s="194">
        <v>0</v>
      </c>
      <c r="AP138" s="194">
        <v>0</v>
      </c>
      <c r="AQ138" s="194">
        <v>37000</v>
      </c>
      <c r="AR138" s="194">
        <v>0</v>
      </c>
      <c r="AS138" s="194">
        <v>0</v>
      </c>
      <c r="AT138" s="194">
        <v>0</v>
      </c>
      <c r="AU138" s="194">
        <v>104304</v>
      </c>
      <c r="AV138" s="194">
        <v>0</v>
      </c>
      <c r="AW138" s="194">
        <v>0</v>
      </c>
      <c r="AX138" s="194">
        <v>0</v>
      </c>
      <c r="AY138" s="194">
        <v>0</v>
      </c>
      <c r="AZ138" s="194">
        <v>44575</v>
      </c>
      <c r="BA138" s="194">
        <v>11680</v>
      </c>
      <c r="BB138" s="194">
        <v>0</v>
      </c>
      <c r="BC138" s="194">
        <v>600</v>
      </c>
      <c r="BD138" s="194">
        <v>11508</v>
      </c>
      <c r="BE138" s="194">
        <v>0</v>
      </c>
      <c r="BF138" s="194">
        <v>0</v>
      </c>
      <c r="BG138" s="194">
        <v>6120</v>
      </c>
      <c r="BH138" s="194">
        <v>0</v>
      </c>
      <c r="BI138" s="194">
        <v>8</v>
      </c>
      <c r="BJ138" s="194">
        <v>0</v>
      </c>
      <c r="BK138" s="194">
        <v>13454</v>
      </c>
      <c r="BL138" s="195">
        <v>1671354</v>
      </c>
      <c r="BM138" s="194">
        <v>14577</v>
      </c>
      <c r="BN138" s="194">
        <v>20696</v>
      </c>
      <c r="BO138" s="194">
        <v>0</v>
      </c>
      <c r="BP138" s="194">
        <v>0</v>
      </c>
      <c r="BQ138" s="194">
        <v>460558</v>
      </c>
      <c r="BR138" s="194">
        <v>0</v>
      </c>
      <c r="BS138" s="194">
        <v>54943</v>
      </c>
      <c r="BT138" s="194">
        <v>0</v>
      </c>
      <c r="BU138" s="194">
        <v>0</v>
      </c>
      <c r="BV138" s="194">
        <v>0</v>
      </c>
      <c r="BW138" s="194">
        <v>0</v>
      </c>
      <c r="BX138" s="194">
        <v>0</v>
      </c>
      <c r="BY138" s="194">
        <v>0</v>
      </c>
      <c r="BZ138" s="194">
        <v>0</v>
      </c>
      <c r="CA138" s="194">
        <v>0</v>
      </c>
      <c r="CB138" s="194">
        <v>36741</v>
      </c>
      <c r="CC138" s="194">
        <v>0</v>
      </c>
      <c r="CD138" s="194">
        <v>0</v>
      </c>
      <c r="CE138" s="194">
        <v>0</v>
      </c>
      <c r="CF138" s="194">
        <v>0</v>
      </c>
      <c r="CG138" s="194">
        <v>0</v>
      </c>
      <c r="CH138" s="194">
        <v>0</v>
      </c>
      <c r="CI138" s="194">
        <v>0</v>
      </c>
      <c r="CJ138" s="194">
        <v>0</v>
      </c>
      <c r="CK138" s="194">
        <v>0</v>
      </c>
      <c r="CL138" s="194">
        <v>0</v>
      </c>
      <c r="CM138" s="195">
        <v>2258869</v>
      </c>
      <c r="CN138" s="194">
        <v>0</v>
      </c>
      <c r="CO138" s="194">
        <v>0</v>
      </c>
      <c r="CP138" s="194">
        <v>0</v>
      </c>
      <c r="CQ138" s="194">
        <v>11933</v>
      </c>
      <c r="CR138" s="194">
        <v>0</v>
      </c>
      <c r="CS138" s="195">
        <v>2270802</v>
      </c>
      <c r="CT138" s="194">
        <v>32579</v>
      </c>
      <c r="CU138" s="194">
        <v>116670</v>
      </c>
      <c r="CV138" s="194">
        <v>0</v>
      </c>
      <c r="CW138" s="194">
        <v>0</v>
      </c>
      <c r="CX138" s="194">
        <v>1985</v>
      </c>
      <c r="CY138" s="194">
        <v>0</v>
      </c>
      <c r="CZ138" s="194">
        <v>0</v>
      </c>
      <c r="DA138" s="194">
        <v>0</v>
      </c>
      <c r="DB138" s="194">
        <v>0</v>
      </c>
      <c r="DC138" s="194">
        <v>0</v>
      </c>
      <c r="DD138" s="194">
        <v>0</v>
      </c>
      <c r="DE138" s="194">
        <v>0</v>
      </c>
      <c r="DF138" s="194">
        <v>0</v>
      </c>
      <c r="DG138" s="194">
        <v>0</v>
      </c>
      <c r="DH138" s="194">
        <v>0</v>
      </c>
      <c r="DI138" s="194">
        <v>60642</v>
      </c>
      <c r="DJ138" s="194">
        <v>0</v>
      </c>
      <c r="DK138" s="194">
        <v>0</v>
      </c>
      <c r="DL138" s="194">
        <v>0</v>
      </c>
      <c r="DM138" s="194">
        <v>0</v>
      </c>
      <c r="DN138" s="194">
        <v>22173</v>
      </c>
      <c r="DO138" s="194">
        <v>1200</v>
      </c>
      <c r="DP138" s="194">
        <v>0</v>
      </c>
      <c r="DQ138" s="194">
        <v>0</v>
      </c>
      <c r="DR138" s="194">
        <v>0</v>
      </c>
      <c r="DS138" s="194">
        <v>0</v>
      </c>
      <c r="DT138" s="194">
        <v>0</v>
      </c>
      <c r="DU138" s="194">
        <v>965890</v>
      </c>
      <c r="DV138" s="194">
        <v>0</v>
      </c>
      <c r="DW138" s="194">
        <v>0</v>
      </c>
      <c r="DX138" s="194">
        <v>0</v>
      </c>
      <c r="DY138" s="194">
        <v>0</v>
      </c>
      <c r="DZ138" s="194">
        <v>0</v>
      </c>
      <c r="EA138" s="194">
        <v>34721</v>
      </c>
      <c r="EB138" s="194">
        <v>69203</v>
      </c>
      <c r="EC138" s="194">
        <v>0</v>
      </c>
      <c r="ED138" s="194">
        <v>0</v>
      </c>
      <c r="EE138" s="194">
        <v>0</v>
      </c>
      <c r="EF138" s="194">
        <v>0</v>
      </c>
      <c r="EG138" s="194">
        <v>0</v>
      </c>
      <c r="EH138" s="194">
        <v>0</v>
      </c>
      <c r="EI138" s="194">
        <v>0</v>
      </c>
      <c r="EJ138" s="194">
        <v>0</v>
      </c>
      <c r="EK138" s="194">
        <v>0</v>
      </c>
      <c r="EL138" s="194">
        <v>0</v>
      </c>
      <c r="EM138" s="194">
        <v>0</v>
      </c>
      <c r="EN138" s="194">
        <v>0</v>
      </c>
      <c r="EO138" s="194">
        <v>0</v>
      </c>
      <c r="EP138" s="194">
        <v>0</v>
      </c>
      <c r="EQ138" s="194">
        <v>11029</v>
      </c>
      <c r="ER138" s="194">
        <v>166498</v>
      </c>
      <c r="ES138" s="194">
        <v>0</v>
      </c>
      <c r="ET138" s="194">
        <v>0</v>
      </c>
      <c r="EU138" s="194">
        <v>87571</v>
      </c>
      <c r="EV138" s="194">
        <v>1164</v>
      </c>
      <c r="EW138" s="194">
        <v>0</v>
      </c>
      <c r="EX138" s="194">
        <v>0</v>
      </c>
      <c r="EY138" s="194">
        <v>0</v>
      </c>
      <c r="EZ138" s="194">
        <v>1462</v>
      </c>
      <c r="FA138" s="194">
        <v>0</v>
      </c>
      <c r="FB138" s="194">
        <v>0</v>
      </c>
      <c r="FC138" s="194">
        <v>126995</v>
      </c>
      <c r="FD138" s="194">
        <v>0</v>
      </c>
      <c r="FE138" s="194">
        <v>0</v>
      </c>
      <c r="FF138" s="194">
        <v>0</v>
      </c>
      <c r="FG138" s="194">
        <v>216532</v>
      </c>
      <c r="FH138" s="194">
        <v>12168</v>
      </c>
      <c r="FI138" s="194">
        <v>108643</v>
      </c>
      <c r="FJ138" s="194">
        <v>0</v>
      </c>
      <c r="FK138" s="194">
        <v>0</v>
      </c>
      <c r="FL138" s="194">
        <v>246104</v>
      </c>
      <c r="FM138" s="194">
        <v>39416</v>
      </c>
      <c r="FN138" s="194">
        <v>0</v>
      </c>
      <c r="FO138" s="194">
        <v>0</v>
      </c>
      <c r="FP138" s="194">
        <v>8160</v>
      </c>
      <c r="FQ138" s="194">
        <v>39821</v>
      </c>
      <c r="FR138" s="194">
        <v>48000</v>
      </c>
      <c r="FS138" s="194">
        <v>658</v>
      </c>
      <c r="FT138" s="194">
        <v>0</v>
      </c>
      <c r="FU138" s="194">
        <v>26921</v>
      </c>
      <c r="FV138" s="194">
        <v>9397</v>
      </c>
      <c r="FW138" s="194">
        <v>0</v>
      </c>
      <c r="FX138" s="194">
        <v>1447</v>
      </c>
      <c r="FY138" s="194">
        <v>109057</v>
      </c>
      <c r="FZ138" s="194">
        <v>56395</v>
      </c>
      <c r="GA138" s="195">
        <v>2622501</v>
      </c>
      <c r="GB138" s="194">
        <v>11933</v>
      </c>
      <c r="GC138" s="195">
        <v>2634434</v>
      </c>
    </row>
    <row r="139" spans="1:185">
      <c r="A139" s="206">
        <f t="shared" si="264"/>
        <v>0</v>
      </c>
      <c r="B139" s="197" t="s">
        <v>50</v>
      </c>
      <c r="C139" s="191" t="s">
        <v>205</v>
      </c>
      <c r="D139" s="191" t="s">
        <v>50</v>
      </c>
      <c r="E139" s="191" t="s">
        <v>162</v>
      </c>
      <c r="F139" s="191" t="s">
        <v>169</v>
      </c>
      <c r="G139" s="192">
        <v>2903</v>
      </c>
      <c r="H139" s="192">
        <v>0</v>
      </c>
      <c r="I139" s="193">
        <v>57.9</v>
      </c>
      <c r="J139" s="194">
        <v>258190053</v>
      </c>
      <c r="K139" s="198">
        <v>0</v>
      </c>
      <c r="L139" s="194" t="s">
        <v>456</v>
      </c>
      <c r="M139" s="194">
        <v>0</v>
      </c>
      <c r="N139" s="194" t="s">
        <v>456</v>
      </c>
      <c r="O139" s="194" t="s">
        <v>456</v>
      </c>
      <c r="P139" s="194" t="s">
        <v>456</v>
      </c>
      <c r="Q139" s="194" t="s">
        <v>456</v>
      </c>
      <c r="R139" s="194" t="s">
        <v>456</v>
      </c>
      <c r="S139" s="194" t="s">
        <v>456</v>
      </c>
      <c r="T139" s="194" t="s">
        <v>456</v>
      </c>
      <c r="U139" s="194" t="s">
        <v>456</v>
      </c>
      <c r="V139" s="194" t="s">
        <v>456</v>
      </c>
      <c r="W139" s="194" t="s">
        <v>456</v>
      </c>
      <c r="X139" s="194" t="s">
        <v>456</v>
      </c>
      <c r="Y139" s="194" t="s">
        <v>456</v>
      </c>
      <c r="Z139" s="194" t="s">
        <v>456</v>
      </c>
      <c r="AA139" s="194" t="s">
        <v>456</v>
      </c>
      <c r="AB139" s="194" t="s">
        <v>456</v>
      </c>
      <c r="AC139" s="194" t="s">
        <v>456</v>
      </c>
      <c r="AD139" s="194" t="s">
        <v>456</v>
      </c>
      <c r="AE139" s="194" t="s">
        <v>456</v>
      </c>
      <c r="AF139" s="194">
        <v>0</v>
      </c>
      <c r="AG139" s="194" t="s">
        <v>456</v>
      </c>
      <c r="AH139" s="194" t="s">
        <v>456</v>
      </c>
      <c r="AI139" s="194" t="s">
        <v>456</v>
      </c>
      <c r="AJ139" s="194" t="s">
        <v>456</v>
      </c>
      <c r="AK139" s="194" t="s">
        <v>456</v>
      </c>
      <c r="AL139" s="194" t="s">
        <v>456</v>
      </c>
      <c r="AM139" s="194" t="s">
        <v>456</v>
      </c>
      <c r="AN139" s="194" t="s">
        <v>456</v>
      </c>
      <c r="AO139" s="194" t="s">
        <v>456</v>
      </c>
      <c r="AP139" s="194" t="s">
        <v>456</v>
      </c>
      <c r="AQ139" s="194" t="s">
        <v>456</v>
      </c>
      <c r="AR139" s="194" t="s">
        <v>456</v>
      </c>
      <c r="AS139" s="194" t="s">
        <v>456</v>
      </c>
      <c r="AT139" s="194" t="s">
        <v>456</v>
      </c>
      <c r="AU139" s="194" t="s">
        <v>456</v>
      </c>
      <c r="AV139" s="194" t="s">
        <v>456</v>
      </c>
      <c r="AW139" s="194" t="s">
        <v>456</v>
      </c>
      <c r="AX139" s="194" t="s">
        <v>456</v>
      </c>
      <c r="AY139" s="194" t="s">
        <v>456</v>
      </c>
      <c r="AZ139" s="194" t="s">
        <v>456</v>
      </c>
      <c r="BA139" s="194" t="s">
        <v>456</v>
      </c>
      <c r="BB139" s="194" t="s">
        <v>456</v>
      </c>
      <c r="BC139" s="194" t="s">
        <v>456</v>
      </c>
      <c r="BD139" s="194" t="s">
        <v>456</v>
      </c>
      <c r="BE139" s="194" t="s">
        <v>456</v>
      </c>
      <c r="BF139" s="194" t="s">
        <v>456</v>
      </c>
      <c r="BG139" s="194" t="s">
        <v>456</v>
      </c>
      <c r="BH139" s="194" t="s">
        <v>456</v>
      </c>
      <c r="BI139" s="194" t="s">
        <v>456</v>
      </c>
      <c r="BJ139" s="194" t="s">
        <v>456</v>
      </c>
      <c r="BK139" s="194" t="s">
        <v>456</v>
      </c>
      <c r="BL139" s="195" t="s">
        <v>456</v>
      </c>
      <c r="BM139" s="194" t="s">
        <v>456</v>
      </c>
      <c r="BN139" s="194" t="s">
        <v>456</v>
      </c>
      <c r="BO139" s="194" t="s">
        <v>456</v>
      </c>
      <c r="BP139" s="194" t="s">
        <v>456</v>
      </c>
      <c r="BQ139" s="194" t="s">
        <v>456</v>
      </c>
      <c r="BR139" s="194" t="s">
        <v>456</v>
      </c>
      <c r="BS139" s="194" t="s">
        <v>456</v>
      </c>
      <c r="BT139" s="194" t="s">
        <v>456</v>
      </c>
      <c r="BU139" s="194" t="s">
        <v>456</v>
      </c>
      <c r="BV139" s="194" t="s">
        <v>456</v>
      </c>
      <c r="BW139" s="194" t="s">
        <v>456</v>
      </c>
      <c r="BX139" s="194" t="s">
        <v>456</v>
      </c>
      <c r="BY139" s="194" t="s">
        <v>456</v>
      </c>
      <c r="BZ139" s="194" t="s">
        <v>456</v>
      </c>
      <c r="CA139" s="194" t="s">
        <v>456</v>
      </c>
      <c r="CB139" s="194" t="s">
        <v>456</v>
      </c>
      <c r="CC139" s="194" t="s">
        <v>456</v>
      </c>
      <c r="CD139" s="194" t="s">
        <v>456</v>
      </c>
      <c r="CE139" s="194" t="s">
        <v>456</v>
      </c>
      <c r="CF139" s="194" t="s">
        <v>456</v>
      </c>
      <c r="CG139" s="194" t="s">
        <v>456</v>
      </c>
      <c r="CH139" s="194" t="s">
        <v>456</v>
      </c>
      <c r="CI139" s="194" t="s">
        <v>456</v>
      </c>
      <c r="CJ139" s="194" t="s">
        <v>456</v>
      </c>
      <c r="CK139" s="194" t="s">
        <v>456</v>
      </c>
      <c r="CL139" s="194" t="s">
        <v>456</v>
      </c>
      <c r="CM139" s="195" t="s">
        <v>456</v>
      </c>
      <c r="CN139" s="194" t="s">
        <v>456</v>
      </c>
      <c r="CO139" s="194" t="s">
        <v>456</v>
      </c>
      <c r="CP139" s="194" t="s">
        <v>456</v>
      </c>
      <c r="CQ139" s="194" t="s">
        <v>456</v>
      </c>
      <c r="CR139" s="194" t="s">
        <v>456</v>
      </c>
      <c r="CS139" s="195" t="s">
        <v>456</v>
      </c>
      <c r="CT139" s="194" t="s">
        <v>456</v>
      </c>
      <c r="CU139" s="194" t="s">
        <v>456</v>
      </c>
      <c r="CV139" s="194" t="s">
        <v>456</v>
      </c>
      <c r="CW139" s="194" t="s">
        <v>456</v>
      </c>
      <c r="CX139" s="194" t="s">
        <v>456</v>
      </c>
      <c r="CY139" s="194" t="s">
        <v>456</v>
      </c>
      <c r="CZ139" s="194" t="s">
        <v>456</v>
      </c>
      <c r="DA139" s="194" t="s">
        <v>456</v>
      </c>
      <c r="DB139" s="194" t="s">
        <v>456</v>
      </c>
      <c r="DC139" s="194" t="s">
        <v>456</v>
      </c>
      <c r="DD139" s="194" t="s">
        <v>456</v>
      </c>
      <c r="DE139" s="194" t="s">
        <v>456</v>
      </c>
      <c r="DF139" s="194" t="s">
        <v>456</v>
      </c>
      <c r="DG139" s="194" t="s">
        <v>456</v>
      </c>
      <c r="DH139" s="194" t="s">
        <v>456</v>
      </c>
      <c r="DI139" s="194" t="s">
        <v>456</v>
      </c>
      <c r="DJ139" s="194" t="s">
        <v>456</v>
      </c>
      <c r="DK139" s="194" t="s">
        <v>456</v>
      </c>
      <c r="DL139" s="194" t="s">
        <v>456</v>
      </c>
      <c r="DM139" s="194" t="s">
        <v>456</v>
      </c>
      <c r="DN139" s="194" t="s">
        <v>456</v>
      </c>
      <c r="DO139" s="194" t="s">
        <v>456</v>
      </c>
      <c r="DP139" s="194" t="s">
        <v>456</v>
      </c>
      <c r="DQ139" s="194" t="s">
        <v>456</v>
      </c>
      <c r="DR139" s="194" t="s">
        <v>456</v>
      </c>
      <c r="DS139" s="194" t="s">
        <v>456</v>
      </c>
      <c r="DT139" s="194" t="s">
        <v>456</v>
      </c>
      <c r="DU139" s="194" t="s">
        <v>456</v>
      </c>
      <c r="DV139" s="194" t="s">
        <v>456</v>
      </c>
      <c r="DW139" s="194" t="s">
        <v>456</v>
      </c>
      <c r="DX139" s="194" t="s">
        <v>456</v>
      </c>
      <c r="DY139" s="194" t="s">
        <v>456</v>
      </c>
      <c r="DZ139" s="194" t="s">
        <v>456</v>
      </c>
      <c r="EA139" s="194" t="s">
        <v>456</v>
      </c>
      <c r="EB139" s="194" t="s">
        <v>456</v>
      </c>
      <c r="EC139" s="194" t="s">
        <v>456</v>
      </c>
      <c r="ED139" s="194" t="s">
        <v>456</v>
      </c>
      <c r="EE139" s="194" t="s">
        <v>456</v>
      </c>
      <c r="EF139" s="194" t="s">
        <v>456</v>
      </c>
      <c r="EG139" s="194" t="s">
        <v>456</v>
      </c>
      <c r="EH139" s="194" t="s">
        <v>456</v>
      </c>
      <c r="EI139" s="194" t="s">
        <v>456</v>
      </c>
      <c r="EJ139" s="194" t="s">
        <v>456</v>
      </c>
      <c r="EK139" s="194" t="s">
        <v>456</v>
      </c>
      <c r="EL139" s="194" t="s">
        <v>456</v>
      </c>
      <c r="EM139" s="194" t="s">
        <v>456</v>
      </c>
      <c r="EN139" s="194" t="s">
        <v>456</v>
      </c>
      <c r="EO139" s="194" t="s">
        <v>456</v>
      </c>
      <c r="EP139" s="194" t="s">
        <v>456</v>
      </c>
      <c r="EQ139" s="194" t="s">
        <v>456</v>
      </c>
      <c r="ER139" s="194" t="s">
        <v>456</v>
      </c>
      <c r="ES139" s="194" t="s">
        <v>456</v>
      </c>
      <c r="ET139" s="194" t="s">
        <v>456</v>
      </c>
      <c r="EU139" s="194" t="s">
        <v>456</v>
      </c>
      <c r="EV139" s="194" t="s">
        <v>456</v>
      </c>
      <c r="EW139" s="194" t="s">
        <v>456</v>
      </c>
      <c r="EX139" s="194" t="s">
        <v>456</v>
      </c>
      <c r="EY139" s="194" t="s">
        <v>456</v>
      </c>
      <c r="EZ139" s="194" t="s">
        <v>456</v>
      </c>
      <c r="FA139" s="194" t="s">
        <v>456</v>
      </c>
      <c r="FB139" s="194" t="s">
        <v>456</v>
      </c>
      <c r="FC139" s="194" t="s">
        <v>456</v>
      </c>
      <c r="FD139" s="194" t="s">
        <v>456</v>
      </c>
      <c r="FE139" s="194" t="s">
        <v>456</v>
      </c>
      <c r="FF139" s="194" t="s">
        <v>456</v>
      </c>
      <c r="FG139" s="194" t="s">
        <v>456</v>
      </c>
      <c r="FH139" s="194" t="s">
        <v>456</v>
      </c>
      <c r="FI139" s="194" t="s">
        <v>456</v>
      </c>
      <c r="FJ139" s="194" t="s">
        <v>456</v>
      </c>
      <c r="FK139" s="194" t="s">
        <v>456</v>
      </c>
      <c r="FL139" s="194" t="s">
        <v>456</v>
      </c>
      <c r="FM139" s="194" t="s">
        <v>456</v>
      </c>
      <c r="FN139" s="194" t="s">
        <v>456</v>
      </c>
      <c r="FO139" s="194" t="s">
        <v>456</v>
      </c>
      <c r="FP139" s="194" t="s">
        <v>456</v>
      </c>
      <c r="FQ139" s="194" t="s">
        <v>456</v>
      </c>
      <c r="FR139" s="194" t="s">
        <v>456</v>
      </c>
      <c r="FS139" s="194" t="s">
        <v>456</v>
      </c>
      <c r="FT139" s="194" t="s">
        <v>456</v>
      </c>
      <c r="FU139" s="194" t="s">
        <v>456</v>
      </c>
      <c r="FV139" s="194" t="s">
        <v>456</v>
      </c>
      <c r="FW139" s="194" t="s">
        <v>456</v>
      </c>
      <c r="FX139" s="194" t="s">
        <v>456</v>
      </c>
      <c r="FY139" s="194" t="s">
        <v>456</v>
      </c>
      <c r="FZ139" s="194" t="s">
        <v>456</v>
      </c>
      <c r="GA139" s="195" t="s">
        <v>456</v>
      </c>
      <c r="GB139" s="194" t="s">
        <v>456</v>
      </c>
      <c r="GC139" s="195" t="s">
        <v>456</v>
      </c>
    </row>
    <row r="140" spans="1:185">
      <c r="A140" s="206">
        <f t="shared" si="264"/>
        <v>0</v>
      </c>
      <c r="B140" s="204" t="s">
        <v>51</v>
      </c>
      <c r="C140" s="191" t="s">
        <v>450</v>
      </c>
      <c r="D140" s="191" t="s">
        <v>51</v>
      </c>
      <c r="E140" s="191" t="s">
        <v>162</v>
      </c>
      <c r="F140" s="191" t="s">
        <v>169</v>
      </c>
      <c r="G140" s="192">
        <v>50129</v>
      </c>
      <c r="H140" s="192">
        <v>0</v>
      </c>
      <c r="I140" s="193">
        <v>10.4</v>
      </c>
      <c r="J140" s="194">
        <v>1905426906</v>
      </c>
      <c r="K140" s="194">
        <v>76568550</v>
      </c>
      <c r="L140" s="194">
        <v>18310039</v>
      </c>
      <c r="M140" s="194">
        <v>0</v>
      </c>
      <c r="N140" s="194">
        <v>13468</v>
      </c>
      <c r="O140" s="194">
        <v>0</v>
      </c>
      <c r="P140" s="194">
        <v>1095428</v>
      </c>
      <c r="Q140" s="194">
        <v>802592</v>
      </c>
      <c r="R140" s="194">
        <v>0</v>
      </c>
      <c r="S140" s="194">
        <v>0</v>
      </c>
      <c r="T140" s="194">
        <v>7945</v>
      </c>
      <c r="U140" s="194">
        <v>13374257</v>
      </c>
      <c r="V140" s="194">
        <v>686896</v>
      </c>
      <c r="W140" s="194">
        <v>0</v>
      </c>
      <c r="X140" s="194">
        <v>539137</v>
      </c>
      <c r="Y140" s="194">
        <v>0</v>
      </c>
      <c r="Z140" s="194">
        <v>0</v>
      </c>
      <c r="AA140" s="194">
        <v>0</v>
      </c>
      <c r="AB140" s="194">
        <v>273155</v>
      </c>
      <c r="AC140" s="194">
        <v>0</v>
      </c>
      <c r="AD140" s="194">
        <v>106601</v>
      </c>
      <c r="AE140" s="194">
        <v>2059288</v>
      </c>
      <c r="AF140" s="194">
        <v>0</v>
      </c>
      <c r="AG140" s="194">
        <v>1019086</v>
      </c>
      <c r="AH140" s="194">
        <v>0</v>
      </c>
      <c r="AI140" s="194">
        <v>331364</v>
      </c>
      <c r="AJ140" s="194">
        <v>1530414</v>
      </c>
      <c r="AK140" s="194">
        <v>475981</v>
      </c>
      <c r="AL140" s="194">
        <v>10600082</v>
      </c>
      <c r="AM140" s="194">
        <v>2849678</v>
      </c>
      <c r="AN140" s="194">
        <v>0</v>
      </c>
      <c r="AO140" s="194">
        <v>192088</v>
      </c>
      <c r="AP140" s="194">
        <v>0</v>
      </c>
      <c r="AQ140" s="194">
        <v>170871</v>
      </c>
      <c r="AR140" s="194">
        <v>0</v>
      </c>
      <c r="AS140" s="194">
        <v>37130</v>
      </c>
      <c r="AT140" s="194">
        <v>0</v>
      </c>
      <c r="AU140" s="194">
        <v>0</v>
      </c>
      <c r="AV140" s="194">
        <v>0</v>
      </c>
      <c r="AW140" s="194">
        <v>29484</v>
      </c>
      <c r="AX140" s="194">
        <v>0</v>
      </c>
      <c r="AY140" s="194">
        <v>0</v>
      </c>
      <c r="AZ140" s="194">
        <v>0</v>
      </c>
      <c r="BA140" s="194">
        <v>358774</v>
      </c>
      <c r="BB140" s="194">
        <v>2612303</v>
      </c>
      <c r="BC140" s="194">
        <v>292565</v>
      </c>
      <c r="BD140" s="194">
        <v>1315654</v>
      </c>
      <c r="BE140" s="194">
        <v>110986</v>
      </c>
      <c r="BF140" s="194">
        <v>19765</v>
      </c>
      <c r="BG140" s="194">
        <v>0</v>
      </c>
      <c r="BH140" s="194">
        <v>0</v>
      </c>
      <c r="BI140" s="194">
        <v>421118</v>
      </c>
      <c r="BJ140" s="194">
        <v>0</v>
      </c>
      <c r="BK140" s="194">
        <v>2378143</v>
      </c>
      <c r="BL140" s="195">
        <v>62014292</v>
      </c>
      <c r="BM140" s="194">
        <v>12530064</v>
      </c>
      <c r="BN140" s="194">
        <v>480130</v>
      </c>
      <c r="BO140" s="194">
        <v>185479</v>
      </c>
      <c r="BP140" s="194">
        <v>0</v>
      </c>
      <c r="BQ140" s="194">
        <v>531162</v>
      </c>
      <c r="BR140" s="194">
        <v>0</v>
      </c>
      <c r="BS140" s="194">
        <v>857645</v>
      </c>
      <c r="BT140" s="194">
        <v>0</v>
      </c>
      <c r="BU140" s="194">
        <v>0</v>
      </c>
      <c r="BV140" s="194">
        <v>2059</v>
      </c>
      <c r="BW140" s="194">
        <v>0</v>
      </c>
      <c r="BX140" s="194">
        <v>0</v>
      </c>
      <c r="BY140" s="194">
        <v>0</v>
      </c>
      <c r="BZ140" s="194">
        <v>2163685</v>
      </c>
      <c r="CA140" s="194">
        <v>0</v>
      </c>
      <c r="CB140" s="194">
        <v>930012</v>
      </c>
      <c r="CC140" s="194">
        <v>0</v>
      </c>
      <c r="CD140" s="194">
        <v>5761857</v>
      </c>
      <c r="CE140" s="194">
        <v>0</v>
      </c>
      <c r="CF140" s="194">
        <v>2340482</v>
      </c>
      <c r="CG140" s="194">
        <v>0</v>
      </c>
      <c r="CH140" s="194">
        <v>0</v>
      </c>
      <c r="CI140" s="194">
        <v>0</v>
      </c>
      <c r="CJ140" s="194">
        <v>0</v>
      </c>
      <c r="CK140" s="194">
        <v>0</v>
      </c>
      <c r="CL140" s="194">
        <v>687152</v>
      </c>
      <c r="CM140" s="195">
        <v>88484019</v>
      </c>
      <c r="CN140" s="194">
        <v>1000000</v>
      </c>
      <c r="CO140" s="194">
        <v>225000</v>
      </c>
      <c r="CP140" s="194">
        <v>0</v>
      </c>
      <c r="CQ140" s="194">
        <v>3672867</v>
      </c>
      <c r="CR140" s="194">
        <v>0</v>
      </c>
      <c r="CS140" s="195">
        <v>93381886</v>
      </c>
      <c r="CT140" s="194">
        <v>4206232</v>
      </c>
      <c r="CU140" s="194">
        <v>3364069</v>
      </c>
      <c r="CV140" s="194">
        <v>0</v>
      </c>
      <c r="CW140" s="194">
        <v>0</v>
      </c>
      <c r="CX140" s="194">
        <v>1018307</v>
      </c>
      <c r="CY140" s="194">
        <v>35144</v>
      </c>
      <c r="CZ140" s="194">
        <v>0</v>
      </c>
      <c r="DA140" s="194">
        <v>0</v>
      </c>
      <c r="DB140" s="194">
        <v>0</v>
      </c>
      <c r="DC140" s="194">
        <v>0</v>
      </c>
      <c r="DD140" s="194">
        <v>0</v>
      </c>
      <c r="DE140" s="194">
        <v>0</v>
      </c>
      <c r="DF140" s="194">
        <v>0</v>
      </c>
      <c r="DG140" s="194">
        <v>0</v>
      </c>
      <c r="DH140" s="194">
        <v>12051865</v>
      </c>
      <c r="DI140" s="194">
        <v>9833267</v>
      </c>
      <c r="DJ140" s="194">
        <v>0</v>
      </c>
      <c r="DK140" s="194">
        <v>0</v>
      </c>
      <c r="DL140" s="194">
        <v>0</v>
      </c>
      <c r="DM140" s="194">
        <v>0</v>
      </c>
      <c r="DN140" s="194">
        <v>583074</v>
      </c>
      <c r="DO140" s="194">
        <v>111111</v>
      </c>
      <c r="DP140" s="194">
        <v>0</v>
      </c>
      <c r="DQ140" s="194">
        <v>0</v>
      </c>
      <c r="DR140" s="194">
        <v>0</v>
      </c>
      <c r="DS140" s="194">
        <v>0</v>
      </c>
      <c r="DT140" s="194">
        <v>0</v>
      </c>
      <c r="DU140" s="194">
        <v>8849367</v>
      </c>
      <c r="DV140" s="194">
        <v>0</v>
      </c>
      <c r="DW140" s="194">
        <v>0</v>
      </c>
      <c r="DX140" s="194">
        <v>0</v>
      </c>
      <c r="DY140" s="194">
        <v>0</v>
      </c>
      <c r="DZ140" s="194">
        <v>0</v>
      </c>
      <c r="EA140" s="194">
        <v>0</v>
      </c>
      <c r="EB140" s="194">
        <v>296320</v>
      </c>
      <c r="EC140" s="194">
        <v>467799</v>
      </c>
      <c r="ED140" s="194">
        <v>0</v>
      </c>
      <c r="EE140" s="194">
        <v>0</v>
      </c>
      <c r="EF140" s="194">
        <v>0</v>
      </c>
      <c r="EG140" s="194">
        <v>0</v>
      </c>
      <c r="EH140" s="194">
        <v>0</v>
      </c>
      <c r="EI140" s="194">
        <v>0</v>
      </c>
      <c r="EJ140" s="194">
        <v>0</v>
      </c>
      <c r="EK140" s="194">
        <v>0</v>
      </c>
      <c r="EL140" s="194">
        <v>0</v>
      </c>
      <c r="EM140" s="194">
        <v>590138</v>
      </c>
      <c r="EN140" s="194">
        <v>1818179</v>
      </c>
      <c r="EO140" s="194">
        <v>0</v>
      </c>
      <c r="EP140" s="194">
        <v>909479</v>
      </c>
      <c r="EQ140" s="194">
        <v>0</v>
      </c>
      <c r="ER140" s="194">
        <v>2734377</v>
      </c>
      <c r="ES140" s="194">
        <v>0</v>
      </c>
      <c r="ET140" s="194">
        <v>73000</v>
      </c>
      <c r="EU140" s="194">
        <v>0</v>
      </c>
      <c r="EV140" s="194">
        <v>38750</v>
      </c>
      <c r="EW140" s="194">
        <v>0</v>
      </c>
      <c r="EX140" s="194">
        <v>397025</v>
      </c>
      <c r="EY140" s="194">
        <v>0</v>
      </c>
      <c r="EZ140" s="194">
        <v>0</v>
      </c>
      <c r="FA140" s="194">
        <v>0</v>
      </c>
      <c r="FB140" s="194">
        <v>1588751</v>
      </c>
      <c r="FC140" s="194">
        <v>7644325</v>
      </c>
      <c r="FD140" s="194">
        <v>0</v>
      </c>
      <c r="FE140" s="194">
        <v>0</v>
      </c>
      <c r="FF140" s="194">
        <v>0</v>
      </c>
      <c r="FG140" s="194">
        <v>1588535</v>
      </c>
      <c r="FH140" s="194">
        <v>0</v>
      </c>
      <c r="FI140" s="194">
        <v>2411322</v>
      </c>
      <c r="FJ140" s="194">
        <v>0</v>
      </c>
      <c r="FK140" s="194">
        <v>0</v>
      </c>
      <c r="FL140" s="194">
        <v>0</v>
      </c>
      <c r="FM140" s="194">
        <v>0</v>
      </c>
      <c r="FN140" s="194">
        <v>0</v>
      </c>
      <c r="FO140" s="194">
        <v>0</v>
      </c>
      <c r="FP140" s="194">
        <v>0</v>
      </c>
      <c r="FQ140" s="194">
        <v>0</v>
      </c>
      <c r="FR140" s="194">
        <v>4079374</v>
      </c>
      <c r="FS140" s="194">
        <v>0</v>
      </c>
      <c r="FT140" s="194">
        <v>0</v>
      </c>
      <c r="FU140" s="194">
        <v>0</v>
      </c>
      <c r="FV140" s="194">
        <v>61998</v>
      </c>
      <c r="FW140" s="194">
        <v>0</v>
      </c>
      <c r="FX140" s="194">
        <v>14534427</v>
      </c>
      <c r="FY140" s="194">
        <v>4459485</v>
      </c>
      <c r="FZ140" s="194">
        <v>2822635</v>
      </c>
      <c r="GA140" s="195">
        <v>86568355</v>
      </c>
      <c r="GB140" s="194">
        <v>3672867</v>
      </c>
      <c r="GC140" s="195">
        <v>90241222</v>
      </c>
    </row>
    <row r="141" spans="1:185">
      <c r="A141" s="206">
        <f t="shared" si="264"/>
        <v>0</v>
      </c>
      <c r="B141" s="190" t="s">
        <v>52</v>
      </c>
      <c r="C141" s="191" t="s">
        <v>451</v>
      </c>
      <c r="D141" s="191" t="s">
        <v>164</v>
      </c>
      <c r="E141" s="191" t="s">
        <v>165</v>
      </c>
      <c r="F141" s="191" t="s">
        <v>169</v>
      </c>
      <c r="G141" s="192">
        <v>219607</v>
      </c>
      <c r="H141" s="192">
        <v>0</v>
      </c>
      <c r="I141" s="193">
        <v>810</v>
      </c>
      <c r="J141" s="194">
        <v>21886916706</v>
      </c>
      <c r="K141" s="194">
        <v>79869000</v>
      </c>
      <c r="L141" s="194">
        <v>46220413</v>
      </c>
      <c r="M141" s="194">
        <v>0</v>
      </c>
      <c r="N141" s="194">
        <v>0</v>
      </c>
      <c r="O141" s="194">
        <v>0</v>
      </c>
      <c r="P141" s="194">
        <v>663963</v>
      </c>
      <c r="Q141" s="194">
        <v>2630121</v>
      </c>
      <c r="R141" s="194">
        <v>77072</v>
      </c>
      <c r="S141" s="194">
        <v>0</v>
      </c>
      <c r="T141" s="194">
        <v>95560233</v>
      </c>
      <c r="U141" s="194">
        <v>400000</v>
      </c>
      <c r="V141" s="194">
        <v>0</v>
      </c>
      <c r="W141" s="194">
        <v>592111</v>
      </c>
      <c r="X141" s="194">
        <v>0</v>
      </c>
      <c r="Y141" s="194">
        <v>812508</v>
      </c>
      <c r="Z141" s="194">
        <v>1819523</v>
      </c>
      <c r="AA141" s="194">
        <v>0</v>
      </c>
      <c r="AB141" s="194">
        <v>6350243</v>
      </c>
      <c r="AC141" s="194">
        <v>0</v>
      </c>
      <c r="AD141" s="194">
        <v>816770</v>
      </c>
      <c r="AE141" s="194">
        <v>23510333</v>
      </c>
      <c r="AF141" s="194">
        <v>0</v>
      </c>
      <c r="AG141" s="194">
        <v>77955</v>
      </c>
      <c r="AH141" s="194">
        <v>2844121</v>
      </c>
      <c r="AI141" s="194">
        <v>0</v>
      </c>
      <c r="AJ141" s="194">
        <v>0</v>
      </c>
      <c r="AK141" s="194">
        <v>268520</v>
      </c>
      <c r="AL141" s="194">
        <v>0</v>
      </c>
      <c r="AM141" s="194">
        <v>12512283</v>
      </c>
      <c r="AN141" s="194">
        <v>0</v>
      </c>
      <c r="AO141" s="194">
        <v>117931</v>
      </c>
      <c r="AP141" s="194">
        <v>0</v>
      </c>
      <c r="AQ141" s="194">
        <v>1155755</v>
      </c>
      <c r="AR141" s="194">
        <v>0</v>
      </c>
      <c r="AS141" s="194">
        <v>272614</v>
      </c>
      <c r="AT141" s="194">
        <v>0</v>
      </c>
      <c r="AU141" s="194">
        <v>419316</v>
      </c>
      <c r="AV141" s="194">
        <v>0</v>
      </c>
      <c r="AW141" s="194">
        <v>0</v>
      </c>
      <c r="AX141" s="194">
        <v>0</v>
      </c>
      <c r="AY141" s="194">
        <v>3690967</v>
      </c>
      <c r="AZ141" s="194">
        <v>0</v>
      </c>
      <c r="BA141" s="194">
        <v>1591636</v>
      </c>
      <c r="BB141" s="194">
        <v>773753</v>
      </c>
      <c r="BC141" s="194">
        <v>1369414</v>
      </c>
      <c r="BD141" s="194">
        <v>390328</v>
      </c>
      <c r="BE141" s="194">
        <v>13515</v>
      </c>
      <c r="BF141" s="194">
        <v>2239193</v>
      </c>
      <c r="BG141" s="194">
        <v>0</v>
      </c>
      <c r="BH141" s="194">
        <v>0</v>
      </c>
      <c r="BI141" s="194">
        <v>0</v>
      </c>
      <c r="BJ141" s="194">
        <v>0</v>
      </c>
      <c r="BK141" s="194">
        <v>880500</v>
      </c>
      <c r="BL141" s="195">
        <v>208071093</v>
      </c>
      <c r="BM141" s="194">
        <v>0</v>
      </c>
      <c r="BN141" s="194">
        <v>0</v>
      </c>
      <c r="BO141" s="194">
        <v>634476</v>
      </c>
      <c r="BP141" s="194">
        <v>3507418</v>
      </c>
      <c r="BQ141" s="194">
        <v>799823</v>
      </c>
      <c r="BR141" s="194">
        <v>5016070</v>
      </c>
      <c r="BS141" s="194">
        <v>2611376</v>
      </c>
      <c r="BT141" s="194">
        <v>7933123</v>
      </c>
      <c r="BU141" s="194">
        <v>353732</v>
      </c>
      <c r="BV141" s="194">
        <v>264853</v>
      </c>
      <c r="BW141" s="194">
        <v>862749</v>
      </c>
      <c r="BX141" s="194">
        <v>0</v>
      </c>
      <c r="BY141" s="194">
        <v>0</v>
      </c>
      <c r="BZ141" s="194">
        <v>301659</v>
      </c>
      <c r="CA141" s="194">
        <v>3115009</v>
      </c>
      <c r="CB141" s="194">
        <v>159069</v>
      </c>
      <c r="CC141" s="194">
        <v>2245969</v>
      </c>
      <c r="CD141" s="194">
        <v>602760</v>
      </c>
      <c r="CE141" s="194">
        <v>10750094</v>
      </c>
      <c r="CF141" s="194">
        <v>1185777</v>
      </c>
      <c r="CG141" s="194">
        <v>205052</v>
      </c>
      <c r="CH141" s="194">
        <v>563371</v>
      </c>
      <c r="CI141" s="194">
        <v>0</v>
      </c>
      <c r="CJ141" s="194">
        <v>0</v>
      </c>
      <c r="CK141" s="194">
        <v>6627200</v>
      </c>
      <c r="CL141" s="194">
        <v>2705088</v>
      </c>
      <c r="CM141" s="195">
        <v>258515761</v>
      </c>
      <c r="CN141" s="194">
        <v>28974000</v>
      </c>
      <c r="CO141" s="194">
        <v>0</v>
      </c>
      <c r="CP141" s="194">
        <v>0</v>
      </c>
      <c r="CQ141" s="194">
        <v>21023924</v>
      </c>
      <c r="CR141" s="194">
        <v>0</v>
      </c>
      <c r="CS141" s="195">
        <v>308513685</v>
      </c>
      <c r="CT141" s="194">
        <v>34304826</v>
      </c>
      <c r="CU141" s="194">
        <v>12355565</v>
      </c>
      <c r="CV141" s="194">
        <v>46860443</v>
      </c>
      <c r="CW141" s="194">
        <v>568110</v>
      </c>
      <c r="CX141" s="194">
        <v>1037576</v>
      </c>
      <c r="CY141" s="194">
        <v>156794</v>
      </c>
      <c r="CZ141" s="194">
        <v>0</v>
      </c>
      <c r="DA141" s="194">
        <v>0</v>
      </c>
      <c r="DB141" s="194">
        <v>0</v>
      </c>
      <c r="DC141" s="194">
        <v>0</v>
      </c>
      <c r="DD141" s="194">
        <v>0</v>
      </c>
      <c r="DE141" s="194">
        <v>6611094</v>
      </c>
      <c r="DF141" s="194">
        <v>11119682</v>
      </c>
      <c r="DG141" s="194">
        <v>132170</v>
      </c>
      <c r="DH141" s="194">
        <v>11302328</v>
      </c>
      <c r="DI141" s="194">
        <v>385075</v>
      </c>
      <c r="DJ141" s="194">
        <v>0</v>
      </c>
      <c r="DK141" s="194">
        <v>7954552</v>
      </c>
      <c r="DL141" s="194">
        <v>0</v>
      </c>
      <c r="DM141" s="194">
        <v>276598</v>
      </c>
      <c r="DN141" s="194">
        <v>690158</v>
      </c>
      <c r="DO141" s="194">
        <v>3876072</v>
      </c>
      <c r="DP141" s="194">
        <v>2747420</v>
      </c>
      <c r="DQ141" s="194">
        <v>8433053</v>
      </c>
      <c r="DR141" s="194">
        <v>0</v>
      </c>
      <c r="DS141" s="194">
        <v>17025679</v>
      </c>
      <c r="DT141" s="194">
        <v>0</v>
      </c>
      <c r="DU141" s="194">
        <v>11885622</v>
      </c>
      <c r="DV141" s="194">
        <v>215712</v>
      </c>
      <c r="DW141" s="194">
        <v>78597</v>
      </c>
      <c r="DX141" s="194">
        <v>942228</v>
      </c>
      <c r="DY141" s="194">
        <v>0</v>
      </c>
      <c r="DZ141" s="194">
        <v>0</v>
      </c>
      <c r="EA141" s="194">
        <v>2162947</v>
      </c>
      <c r="EB141" s="194">
        <v>0</v>
      </c>
      <c r="EC141" s="194">
        <v>759541</v>
      </c>
      <c r="ED141" s="194">
        <v>6135343</v>
      </c>
      <c r="EE141" s="194">
        <v>14456371</v>
      </c>
      <c r="EF141" s="194">
        <v>21457615</v>
      </c>
      <c r="EG141" s="194">
        <v>3980634</v>
      </c>
      <c r="EH141" s="194">
        <v>0</v>
      </c>
      <c r="EI141" s="194">
        <v>735246</v>
      </c>
      <c r="EJ141" s="194">
        <v>403120</v>
      </c>
      <c r="EK141" s="194">
        <v>0</v>
      </c>
      <c r="EL141" s="194">
        <v>60000</v>
      </c>
      <c r="EM141" s="194">
        <v>0</v>
      </c>
      <c r="EN141" s="194">
        <v>0</v>
      </c>
      <c r="EO141" s="194">
        <v>783671</v>
      </c>
      <c r="EP141" s="194">
        <v>0</v>
      </c>
      <c r="EQ141" s="194">
        <v>0</v>
      </c>
      <c r="ER141" s="194">
        <v>0</v>
      </c>
      <c r="ES141" s="194">
        <v>0</v>
      </c>
      <c r="ET141" s="194">
        <v>641098</v>
      </c>
      <c r="EU141" s="194">
        <v>34000</v>
      </c>
      <c r="EV141" s="194">
        <v>87940</v>
      </c>
      <c r="EW141" s="194">
        <v>995273</v>
      </c>
      <c r="EX141" s="194">
        <v>296506</v>
      </c>
      <c r="EY141" s="194">
        <v>2058830</v>
      </c>
      <c r="EZ141" s="194">
        <v>1212672</v>
      </c>
      <c r="FA141" s="194">
        <v>0</v>
      </c>
      <c r="FB141" s="194">
        <v>3</v>
      </c>
      <c r="FC141" s="194">
        <v>0</v>
      </c>
      <c r="FD141" s="194">
        <v>0</v>
      </c>
      <c r="FE141" s="194">
        <v>0</v>
      </c>
      <c r="FF141" s="194">
        <v>0</v>
      </c>
      <c r="FG141" s="194">
        <v>7305998</v>
      </c>
      <c r="FH141" s="194">
        <v>0</v>
      </c>
      <c r="FI141" s="194">
        <v>0</v>
      </c>
      <c r="FJ141" s="194">
        <v>0</v>
      </c>
      <c r="FK141" s="194">
        <v>0</v>
      </c>
      <c r="FL141" s="194">
        <v>0</v>
      </c>
      <c r="FM141" s="194">
        <v>0</v>
      </c>
      <c r="FN141" s="194">
        <v>0</v>
      </c>
      <c r="FO141" s="194">
        <v>0</v>
      </c>
      <c r="FP141" s="194">
        <v>0</v>
      </c>
      <c r="FQ141" s="194">
        <v>0</v>
      </c>
      <c r="FR141" s="194">
        <v>0</v>
      </c>
      <c r="FS141" s="194">
        <v>0</v>
      </c>
      <c r="FT141" s="194">
        <v>0</v>
      </c>
      <c r="FU141" s="194">
        <v>0</v>
      </c>
      <c r="FV141" s="194">
        <v>0</v>
      </c>
      <c r="FW141" s="194">
        <v>0</v>
      </c>
      <c r="FX141" s="194">
        <v>41820436</v>
      </c>
      <c r="FY141" s="194">
        <v>2400000</v>
      </c>
      <c r="FZ141" s="194">
        <v>2494027</v>
      </c>
      <c r="GA141" s="195">
        <v>289240623</v>
      </c>
      <c r="GB141" s="194">
        <v>21023925</v>
      </c>
      <c r="GC141" s="195">
        <v>310264548</v>
      </c>
    </row>
    <row r="142" spans="1:185">
      <c r="A142" s="206">
        <f t="shared" si="264"/>
        <v>0</v>
      </c>
      <c r="B142" s="203" t="s">
        <v>53</v>
      </c>
      <c r="C142" s="191" t="s">
        <v>419</v>
      </c>
      <c r="D142" s="191" t="s">
        <v>53</v>
      </c>
      <c r="E142" s="191" t="s">
        <v>165</v>
      </c>
      <c r="F142" s="191" t="s">
        <v>173</v>
      </c>
      <c r="G142" s="192">
        <v>5409</v>
      </c>
      <c r="H142" s="192">
        <v>0</v>
      </c>
      <c r="I142" s="193">
        <v>1.6</v>
      </c>
      <c r="J142" s="194">
        <v>334011245</v>
      </c>
      <c r="K142" s="194">
        <v>952705</v>
      </c>
      <c r="L142" s="194">
        <v>1202165</v>
      </c>
      <c r="M142" s="194">
        <v>0</v>
      </c>
      <c r="N142" s="194">
        <v>0</v>
      </c>
      <c r="O142" s="194">
        <v>0</v>
      </c>
      <c r="P142" s="194">
        <v>0</v>
      </c>
      <c r="Q142" s="194">
        <v>3842</v>
      </c>
      <c r="R142" s="194">
        <v>0</v>
      </c>
      <c r="S142" s="194">
        <v>0</v>
      </c>
      <c r="T142" s="194">
        <v>0</v>
      </c>
      <c r="U142" s="194">
        <v>818402</v>
      </c>
      <c r="V142" s="194">
        <v>62028</v>
      </c>
      <c r="W142" s="194">
        <v>0</v>
      </c>
      <c r="X142" s="194">
        <v>54040</v>
      </c>
      <c r="Y142" s="194">
        <v>0</v>
      </c>
      <c r="Z142" s="194">
        <v>0</v>
      </c>
      <c r="AA142" s="194">
        <v>0</v>
      </c>
      <c r="AB142" s="194">
        <v>1994</v>
      </c>
      <c r="AC142" s="194">
        <v>0</v>
      </c>
      <c r="AD142" s="194">
        <v>0</v>
      </c>
      <c r="AE142" s="194">
        <v>5030</v>
      </c>
      <c r="AF142" s="194">
        <v>0</v>
      </c>
      <c r="AG142" s="194">
        <v>0</v>
      </c>
      <c r="AH142" s="194">
        <v>0</v>
      </c>
      <c r="AI142" s="194">
        <v>0</v>
      </c>
      <c r="AJ142" s="194">
        <v>47982</v>
      </c>
      <c r="AK142" s="194">
        <v>8148</v>
      </c>
      <c r="AL142" s="194">
        <v>675670</v>
      </c>
      <c r="AM142" s="194">
        <v>173604</v>
      </c>
      <c r="AN142" s="194">
        <v>0</v>
      </c>
      <c r="AO142" s="194">
        <v>0</v>
      </c>
      <c r="AP142" s="194">
        <v>0</v>
      </c>
      <c r="AQ142" s="194">
        <v>262500</v>
      </c>
      <c r="AR142" s="194">
        <v>0</v>
      </c>
      <c r="AS142" s="194">
        <v>0</v>
      </c>
      <c r="AT142" s="194">
        <v>0</v>
      </c>
      <c r="AU142" s="194">
        <v>84334</v>
      </c>
      <c r="AV142" s="194">
        <v>0</v>
      </c>
      <c r="AW142" s="194">
        <v>0</v>
      </c>
      <c r="AX142" s="194">
        <v>0</v>
      </c>
      <c r="AY142" s="194">
        <v>0</v>
      </c>
      <c r="AZ142" s="194">
        <v>0</v>
      </c>
      <c r="BA142" s="194">
        <v>879</v>
      </c>
      <c r="BB142" s="194">
        <v>5260</v>
      </c>
      <c r="BC142" s="194">
        <v>53644</v>
      </c>
      <c r="BD142" s="194">
        <v>27256</v>
      </c>
      <c r="BE142" s="194">
        <v>0</v>
      </c>
      <c r="BF142" s="194">
        <v>4447</v>
      </c>
      <c r="BG142" s="194">
        <v>1639</v>
      </c>
      <c r="BH142" s="194">
        <v>0</v>
      </c>
      <c r="BI142" s="194">
        <v>1379</v>
      </c>
      <c r="BJ142" s="194">
        <v>4332</v>
      </c>
      <c r="BK142" s="194">
        <v>92293</v>
      </c>
      <c r="BL142" s="195">
        <v>3590869</v>
      </c>
      <c r="BM142" s="194">
        <v>0</v>
      </c>
      <c r="BN142" s="194">
        <v>65117</v>
      </c>
      <c r="BO142" s="194">
        <v>0</v>
      </c>
      <c r="BP142" s="194">
        <v>0</v>
      </c>
      <c r="BQ142" s="194">
        <v>5900</v>
      </c>
      <c r="BR142" s="194">
        <v>0</v>
      </c>
      <c r="BS142" s="194">
        <v>74887</v>
      </c>
      <c r="BT142" s="194">
        <v>0</v>
      </c>
      <c r="BU142" s="194">
        <v>0</v>
      </c>
      <c r="BV142" s="194">
        <v>0</v>
      </c>
      <c r="BW142" s="194">
        <v>0</v>
      </c>
      <c r="BX142" s="194">
        <v>0</v>
      </c>
      <c r="BY142" s="194">
        <v>0</v>
      </c>
      <c r="BZ142" s="194">
        <v>197715</v>
      </c>
      <c r="CA142" s="194">
        <v>0</v>
      </c>
      <c r="CB142" s="194">
        <v>0</v>
      </c>
      <c r="CC142" s="194">
        <v>0</v>
      </c>
      <c r="CD142" s="194">
        <v>0</v>
      </c>
      <c r="CE142" s="194">
        <v>986327</v>
      </c>
      <c r="CF142" s="194">
        <v>3084</v>
      </c>
      <c r="CG142" s="194">
        <v>0</v>
      </c>
      <c r="CH142" s="194">
        <v>50609</v>
      </c>
      <c r="CI142" s="194">
        <v>0</v>
      </c>
      <c r="CJ142" s="194">
        <v>0</v>
      </c>
      <c r="CK142" s="194">
        <v>0</v>
      </c>
      <c r="CL142" s="194">
        <v>0</v>
      </c>
      <c r="CM142" s="195">
        <v>4974508</v>
      </c>
      <c r="CN142" s="194">
        <v>0</v>
      </c>
      <c r="CO142" s="194">
        <v>0</v>
      </c>
      <c r="CP142" s="194">
        <v>0</v>
      </c>
      <c r="CQ142" s="194">
        <v>0</v>
      </c>
      <c r="CR142" s="194">
        <v>0</v>
      </c>
      <c r="CS142" s="195">
        <v>4974508</v>
      </c>
      <c r="CT142" s="194">
        <v>284690</v>
      </c>
      <c r="CU142" s="194">
        <v>272161</v>
      </c>
      <c r="CV142" s="194">
        <v>0</v>
      </c>
      <c r="CW142" s="194">
        <v>0</v>
      </c>
      <c r="CX142" s="194">
        <v>11520</v>
      </c>
      <c r="CY142" s="194">
        <v>0</v>
      </c>
      <c r="CZ142" s="194">
        <v>0</v>
      </c>
      <c r="DA142" s="194">
        <v>0</v>
      </c>
      <c r="DB142" s="194">
        <v>0</v>
      </c>
      <c r="DC142" s="194">
        <v>0</v>
      </c>
      <c r="DD142" s="194">
        <v>0</v>
      </c>
      <c r="DE142" s="194">
        <v>0</v>
      </c>
      <c r="DF142" s="194">
        <v>0</v>
      </c>
      <c r="DG142" s="194">
        <v>0</v>
      </c>
      <c r="DH142" s="194">
        <v>580758</v>
      </c>
      <c r="DI142" s="194">
        <v>148284</v>
      </c>
      <c r="DJ142" s="194">
        <v>0</v>
      </c>
      <c r="DK142" s="194">
        <v>0</v>
      </c>
      <c r="DL142" s="194">
        <v>0</v>
      </c>
      <c r="DM142" s="194">
        <v>0</v>
      </c>
      <c r="DN142" s="194">
        <v>45502</v>
      </c>
      <c r="DO142" s="194">
        <v>5883</v>
      </c>
      <c r="DP142" s="194">
        <v>0</v>
      </c>
      <c r="DQ142" s="194">
        <v>0</v>
      </c>
      <c r="DR142" s="194">
        <v>0</v>
      </c>
      <c r="DS142" s="194">
        <v>0</v>
      </c>
      <c r="DT142" s="194">
        <v>0</v>
      </c>
      <c r="DU142" s="194">
        <v>347878</v>
      </c>
      <c r="DV142" s="194">
        <v>0</v>
      </c>
      <c r="DW142" s="194">
        <v>0</v>
      </c>
      <c r="DX142" s="194">
        <v>0</v>
      </c>
      <c r="DY142" s="194">
        <v>0</v>
      </c>
      <c r="DZ142" s="194">
        <v>0</v>
      </c>
      <c r="EA142" s="194">
        <v>0</v>
      </c>
      <c r="EB142" s="194">
        <v>102500</v>
      </c>
      <c r="EC142" s="194">
        <v>6608</v>
      </c>
      <c r="ED142" s="194">
        <v>0</v>
      </c>
      <c r="EE142" s="194">
        <v>0</v>
      </c>
      <c r="EF142" s="194">
        <v>0</v>
      </c>
      <c r="EG142" s="194">
        <v>0</v>
      </c>
      <c r="EH142" s="194">
        <v>988548</v>
      </c>
      <c r="EI142" s="194">
        <v>0</v>
      </c>
      <c r="EJ142" s="194">
        <v>0</v>
      </c>
      <c r="EK142" s="194">
        <v>0</v>
      </c>
      <c r="EL142" s="194">
        <v>0</v>
      </c>
      <c r="EM142" s="194">
        <v>0</v>
      </c>
      <c r="EN142" s="194">
        <v>900</v>
      </c>
      <c r="EO142" s="194">
        <v>2500</v>
      </c>
      <c r="EP142" s="194">
        <v>0</v>
      </c>
      <c r="EQ142" s="194">
        <v>0</v>
      </c>
      <c r="ER142" s="194">
        <v>142824</v>
      </c>
      <c r="ES142" s="194">
        <v>0</v>
      </c>
      <c r="ET142" s="194">
        <v>0</v>
      </c>
      <c r="EU142" s="194">
        <v>161513</v>
      </c>
      <c r="EV142" s="194">
        <v>18431</v>
      </c>
      <c r="EW142" s="194">
        <v>0</v>
      </c>
      <c r="EX142" s="194">
        <v>0</v>
      </c>
      <c r="EY142" s="194">
        <v>0</v>
      </c>
      <c r="EZ142" s="194">
        <v>17000</v>
      </c>
      <c r="FA142" s="194">
        <v>0</v>
      </c>
      <c r="FB142" s="194">
        <v>0</v>
      </c>
      <c r="FC142" s="194">
        <v>499553</v>
      </c>
      <c r="FD142" s="194">
        <v>0</v>
      </c>
      <c r="FE142" s="194">
        <v>0</v>
      </c>
      <c r="FF142" s="194">
        <v>0</v>
      </c>
      <c r="FG142" s="194">
        <v>142599</v>
      </c>
      <c r="FH142" s="194">
        <v>12147</v>
      </c>
      <c r="FI142" s="194">
        <v>0</v>
      </c>
      <c r="FJ142" s="194">
        <v>0</v>
      </c>
      <c r="FK142" s="194">
        <v>0</v>
      </c>
      <c r="FL142" s="194">
        <v>0</v>
      </c>
      <c r="FM142" s="194">
        <v>68033</v>
      </c>
      <c r="FN142" s="194">
        <v>62066</v>
      </c>
      <c r="FO142" s="194">
        <v>0</v>
      </c>
      <c r="FP142" s="194">
        <v>0</v>
      </c>
      <c r="FQ142" s="194">
        <v>118439</v>
      </c>
      <c r="FR142" s="194">
        <v>314929</v>
      </c>
      <c r="FS142" s="194">
        <v>0</v>
      </c>
      <c r="FT142" s="194">
        <v>0</v>
      </c>
      <c r="FU142" s="194">
        <v>49627</v>
      </c>
      <c r="FV142" s="194">
        <v>15770</v>
      </c>
      <c r="FW142" s="194">
        <v>0</v>
      </c>
      <c r="FX142" s="194">
        <v>0</v>
      </c>
      <c r="FY142" s="194">
        <v>301853</v>
      </c>
      <c r="FZ142" s="194">
        <v>53043</v>
      </c>
      <c r="GA142" s="195">
        <v>4775559</v>
      </c>
      <c r="GB142" s="194">
        <v>0</v>
      </c>
      <c r="GC142" s="195">
        <v>4775559</v>
      </c>
    </row>
    <row r="143" spans="1:185">
      <c r="A143" s="206">
        <f t="shared" si="264"/>
        <v>0</v>
      </c>
      <c r="B143" s="197" t="s">
        <v>54</v>
      </c>
      <c r="C143" s="191" t="s">
        <v>206</v>
      </c>
      <c r="D143" s="191" t="s">
        <v>54</v>
      </c>
      <c r="E143" s="191" t="s">
        <v>165</v>
      </c>
      <c r="F143" s="191" t="s">
        <v>169</v>
      </c>
      <c r="G143" s="192">
        <v>9776</v>
      </c>
      <c r="H143" s="192">
        <v>0</v>
      </c>
      <c r="I143" s="193">
        <v>29.6</v>
      </c>
      <c r="J143" s="194">
        <v>952484335</v>
      </c>
      <c r="K143" s="194">
        <v>3970500</v>
      </c>
      <c r="L143" s="194">
        <v>1176284</v>
      </c>
      <c r="M143" s="194">
        <v>0</v>
      </c>
      <c r="N143" s="194">
        <v>0</v>
      </c>
      <c r="O143" s="194">
        <v>0</v>
      </c>
      <c r="P143" s="194">
        <v>0</v>
      </c>
      <c r="Q143" s="194">
        <v>7700</v>
      </c>
      <c r="R143" s="194">
        <v>0</v>
      </c>
      <c r="S143" s="194">
        <v>0</v>
      </c>
      <c r="T143" s="194">
        <v>0</v>
      </c>
      <c r="U143" s="194">
        <v>2235176</v>
      </c>
      <c r="V143" s="194">
        <v>0</v>
      </c>
      <c r="W143" s="194">
        <v>0</v>
      </c>
      <c r="X143" s="194">
        <v>70551</v>
      </c>
      <c r="Y143" s="194">
        <v>0</v>
      </c>
      <c r="Z143" s="194">
        <v>0</v>
      </c>
      <c r="AA143" s="194">
        <v>0</v>
      </c>
      <c r="AB143" s="194">
        <v>3571</v>
      </c>
      <c r="AC143" s="194">
        <v>0</v>
      </c>
      <c r="AD143" s="194">
        <v>520</v>
      </c>
      <c r="AE143" s="194">
        <v>2280</v>
      </c>
      <c r="AF143" s="194">
        <v>0</v>
      </c>
      <c r="AG143" s="194">
        <v>0</v>
      </c>
      <c r="AH143" s="194">
        <v>0</v>
      </c>
      <c r="AI143" s="194">
        <v>0</v>
      </c>
      <c r="AJ143" s="194">
        <v>17831</v>
      </c>
      <c r="AK143" s="194">
        <v>137771</v>
      </c>
      <c r="AL143" s="194">
        <v>524391</v>
      </c>
      <c r="AM143" s="194">
        <v>0</v>
      </c>
      <c r="AN143" s="194">
        <v>0</v>
      </c>
      <c r="AO143" s="194">
        <v>0</v>
      </c>
      <c r="AP143" s="194">
        <v>0</v>
      </c>
      <c r="AQ143" s="194">
        <v>0</v>
      </c>
      <c r="AR143" s="194">
        <v>0</v>
      </c>
      <c r="AS143" s="194">
        <v>0</v>
      </c>
      <c r="AT143" s="194">
        <v>0</v>
      </c>
      <c r="AU143" s="194">
        <v>0</v>
      </c>
      <c r="AV143" s="194">
        <v>0</v>
      </c>
      <c r="AW143" s="194">
        <v>0</v>
      </c>
      <c r="AX143" s="194">
        <v>0</v>
      </c>
      <c r="AY143" s="194">
        <v>26000</v>
      </c>
      <c r="AZ143" s="194">
        <v>0</v>
      </c>
      <c r="BA143" s="194">
        <v>4787</v>
      </c>
      <c r="BB143" s="194">
        <v>26021</v>
      </c>
      <c r="BC143" s="194">
        <v>0</v>
      </c>
      <c r="BD143" s="194">
        <v>69031</v>
      </c>
      <c r="BE143" s="194">
        <v>0</v>
      </c>
      <c r="BF143" s="194">
        <v>0</v>
      </c>
      <c r="BG143" s="194">
        <v>124</v>
      </c>
      <c r="BH143" s="194">
        <v>0</v>
      </c>
      <c r="BI143" s="194">
        <v>58175</v>
      </c>
      <c r="BJ143" s="194">
        <v>0</v>
      </c>
      <c r="BK143" s="194">
        <v>98171</v>
      </c>
      <c r="BL143" s="195">
        <v>4458384</v>
      </c>
      <c r="BM143" s="194">
        <v>50222</v>
      </c>
      <c r="BN143" s="194">
        <v>356091</v>
      </c>
      <c r="BO143" s="194">
        <v>0</v>
      </c>
      <c r="BP143" s="194">
        <v>0</v>
      </c>
      <c r="BQ143" s="194">
        <v>0</v>
      </c>
      <c r="BR143" s="194">
        <v>0</v>
      </c>
      <c r="BS143" s="194">
        <v>87685</v>
      </c>
      <c r="BT143" s="194">
        <v>0</v>
      </c>
      <c r="BU143" s="194">
        <v>0</v>
      </c>
      <c r="BV143" s="194">
        <v>0</v>
      </c>
      <c r="BW143" s="194">
        <v>0</v>
      </c>
      <c r="BX143" s="194">
        <v>0</v>
      </c>
      <c r="BY143" s="194">
        <v>0</v>
      </c>
      <c r="BZ143" s="194">
        <v>0</v>
      </c>
      <c r="CA143" s="194">
        <v>0</v>
      </c>
      <c r="CB143" s="194">
        <v>0</v>
      </c>
      <c r="CC143" s="194">
        <v>0</v>
      </c>
      <c r="CD143" s="194">
        <v>0</v>
      </c>
      <c r="CE143" s="194">
        <v>0</v>
      </c>
      <c r="CF143" s="194">
        <v>0</v>
      </c>
      <c r="CG143" s="194">
        <v>0</v>
      </c>
      <c r="CH143" s="194">
        <v>0</v>
      </c>
      <c r="CI143" s="194">
        <v>0</v>
      </c>
      <c r="CJ143" s="194">
        <v>0</v>
      </c>
      <c r="CK143" s="194">
        <v>0</v>
      </c>
      <c r="CL143" s="194">
        <v>0</v>
      </c>
      <c r="CM143" s="195">
        <v>4952382</v>
      </c>
      <c r="CN143" s="194">
        <v>0</v>
      </c>
      <c r="CO143" s="194">
        <v>0</v>
      </c>
      <c r="CP143" s="194">
        <v>0</v>
      </c>
      <c r="CQ143" s="194">
        <v>0</v>
      </c>
      <c r="CR143" s="194">
        <v>0</v>
      </c>
      <c r="CS143" s="195">
        <v>4952382</v>
      </c>
      <c r="CT143" s="194">
        <v>159374</v>
      </c>
      <c r="CU143" s="194">
        <v>380051</v>
      </c>
      <c r="CV143" s="194">
        <v>0</v>
      </c>
      <c r="CW143" s="194">
        <v>0</v>
      </c>
      <c r="CX143" s="194">
        <v>314052</v>
      </c>
      <c r="CY143" s="194">
        <v>0</v>
      </c>
      <c r="CZ143" s="194">
        <v>0</v>
      </c>
      <c r="DA143" s="194">
        <v>0</v>
      </c>
      <c r="DB143" s="194">
        <v>0</v>
      </c>
      <c r="DC143" s="194">
        <v>0</v>
      </c>
      <c r="DD143" s="194">
        <v>0</v>
      </c>
      <c r="DE143" s="194">
        <v>0</v>
      </c>
      <c r="DF143" s="194">
        <v>0</v>
      </c>
      <c r="DG143" s="194">
        <v>0</v>
      </c>
      <c r="DH143" s="194">
        <v>0</v>
      </c>
      <c r="DI143" s="194">
        <v>141388</v>
      </c>
      <c r="DJ143" s="194">
        <v>234836</v>
      </c>
      <c r="DK143" s="194">
        <v>0</v>
      </c>
      <c r="DL143" s="194">
        <v>0</v>
      </c>
      <c r="DM143" s="194">
        <v>0</v>
      </c>
      <c r="DN143" s="194">
        <v>18351</v>
      </c>
      <c r="DO143" s="194">
        <v>3213</v>
      </c>
      <c r="DP143" s="194">
        <v>0</v>
      </c>
      <c r="DQ143" s="194">
        <v>0</v>
      </c>
      <c r="DR143" s="194">
        <v>0</v>
      </c>
      <c r="DS143" s="194">
        <v>0</v>
      </c>
      <c r="DT143" s="194">
        <v>0</v>
      </c>
      <c r="DU143" s="194">
        <v>1196306</v>
      </c>
      <c r="DV143" s="194">
        <v>14761</v>
      </c>
      <c r="DW143" s="194">
        <v>0</v>
      </c>
      <c r="DX143" s="194">
        <v>0</v>
      </c>
      <c r="DY143" s="194">
        <v>0</v>
      </c>
      <c r="DZ143" s="194">
        <v>0</v>
      </c>
      <c r="EA143" s="194">
        <v>223725</v>
      </c>
      <c r="EB143" s="194">
        <v>14416</v>
      </c>
      <c r="EC143" s="194">
        <v>29610</v>
      </c>
      <c r="ED143" s="194">
        <v>0</v>
      </c>
      <c r="EE143" s="194">
        <v>0</v>
      </c>
      <c r="EF143" s="194">
        <v>0</v>
      </c>
      <c r="EG143" s="194">
        <v>0</v>
      </c>
      <c r="EH143" s="194">
        <v>0</v>
      </c>
      <c r="EI143" s="194">
        <v>0</v>
      </c>
      <c r="EJ143" s="194">
        <v>0</v>
      </c>
      <c r="EK143" s="194">
        <v>0</v>
      </c>
      <c r="EL143" s="194">
        <v>0</v>
      </c>
      <c r="EM143" s="194">
        <v>0</v>
      </c>
      <c r="EN143" s="194">
        <v>0</v>
      </c>
      <c r="EO143" s="194">
        <v>0</v>
      </c>
      <c r="EP143" s="194">
        <v>0</v>
      </c>
      <c r="EQ143" s="194">
        <v>0</v>
      </c>
      <c r="ER143" s="194">
        <v>19136</v>
      </c>
      <c r="ES143" s="194">
        <v>0</v>
      </c>
      <c r="ET143" s="194">
        <v>18500</v>
      </c>
      <c r="EU143" s="194">
        <v>437089</v>
      </c>
      <c r="EV143" s="194">
        <v>5180</v>
      </c>
      <c r="EW143" s="194">
        <v>0</v>
      </c>
      <c r="EX143" s="194">
        <v>877</v>
      </c>
      <c r="EY143" s="194">
        <v>16349</v>
      </c>
      <c r="EZ143" s="194">
        <v>0</v>
      </c>
      <c r="FA143" s="194">
        <v>0</v>
      </c>
      <c r="FB143" s="194">
        <v>0</v>
      </c>
      <c r="FC143" s="194">
        <v>1136490</v>
      </c>
      <c r="FD143" s="194">
        <v>0</v>
      </c>
      <c r="FE143" s="194">
        <v>0</v>
      </c>
      <c r="FF143" s="194">
        <v>0</v>
      </c>
      <c r="FG143" s="194">
        <v>0</v>
      </c>
      <c r="FH143" s="194">
        <v>0</v>
      </c>
      <c r="FI143" s="194">
        <v>1279</v>
      </c>
      <c r="FJ143" s="194">
        <v>0</v>
      </c>
      <c r="FK143" s="194">
        <v>0</v>
      </c>
      <c r="FL143" s="194">
        <v>0</v>
      </c>
      <c r="FM143" s="194">
        <v>126643</v>
      </c>
      <c r="FN143" s="194">
        <v>0</v>
      </c>
      <c r="FO143" s="194">
        <v>0</v>
      </c>
      <c r="FP143" s="194">
        <v>0</v>
      </c>
      <c r="FQ143" s="194">
        <v>100006</v>
      </c>
      <c r="FR143" s="194">
        <v>323284</v>
      </c>
      <c r="FS143" s="194">
        <v>603</v>
      </c>
      <c r="FT143" s="194">
        <v>0</v>
      </c>
      <c r="FU143" s="194">
        <v>0</v>
      </c>
      <c r="FV143" s="194">
        <v>0</v>
      </c>
      <c r="FW143" s="194">
        <v>0</v>
      </c>
      <c r="FX143" s="194">
        <v>0</v>
      </c>
      <c r="FY143" s="194">
        <v>377500</v>
      </c>
      <c r="FZ143" s="194">
        <v>130069</v>
      </c>
      <c r="GA143" s="195">
        <v>5423088</v>
      </c>
      <c r="GB143" s="194">
        <v>0</v>
      </c>
      <c r="GC143" s="195">
        <v>5423088</v>
      </c>
    </row>
    <row r="144" spans="1:185">
      <c r="A144" s="206">
        <f t="shared" si="264"/>
        <v>0</v>
      </c>
      <c r="B144" s="197" t="s">
        <v>55</v>
      </c>
      <c r="C144" s="191" t="s">
        <v>207</v>
      </c>
      <c r="D144" s="191" t="s">
        <v>55</v>
      </c>
      <c r="E144" s="191" t="s">
        <v>165</v>
      </c>
      <c r="F144" s="191" t="s">
        <v>169</v>
      </c>
      <c r="G144" s="192">
        <v>4133</v>
      </c>
      <c r="H144" s="192">
        <v>0</v>
      </c>
      <c r="I144" s="193">
        <v>32.799999999999997</v>
      </c>
      <c r="J144" s="194">
        <v>441650710</v>
      </c>
      <c r="K144" s="194">
        <v>1853600</v>
      </c>
      <c r="L144" s="194">
        <v>138032</v>
      </c>
      <c r="M144" s="194">
        <v>0</v>
      </c>
      <c r="N144" s="194">
        <v>0</v>
      </c>
      <c r="O144" s="194">
        <v>0</v>
      </c>
      <c r="P144" s="194">
        <v>0</v>
      </c>
      <c r="Q144" s="194">
        <v>2472</v>
      </c>
      <c r="R144" s="194">
        <v>0</v>
      </c>
      <c r="S144" s="194">
        <v>0</v>
      </c>
      <c r="T144" s="194">
        <v>0</v>
      </c>
      <c r="U144" s="194">
        <v>1130663</v>
      </c>
      <c r="V144" s="194">
        <v>0</v>
      </c>
      <c r="W144" s="194">
        <v>0</v>
      </c>
      <c r="X144" s="194">
        <v>23129</v>
      </c>
      <c r="Y144" s="194">
        <v>0</v>
      </c>
      <c r="Z144" s="194">
        <v>0</v>
      </c>
      <c r="AA144" s="194">
        <v>0</v>
      </c>
      <c r="AB144" s="194">
        <v>2101</v>
      </c>
      <c r="AC144" s="194">
        <v>0</v>
      </c>
      <c r="AD144" s="194">
        <v>12110</v>
      </c>
      <c r="AE144" s="194">
        <v>0</v>
      </c>
      <c r="AF144" s="194">
        <v>0</v>
      </c>
      <c r="AG144" s="194">
        <v>0</v>
      </c>
      <c r="AH144" s="194">
        <v>0</v>
      </c>
      <c r="AI144" s="194">
        <v>0</v>
      </c>
      <c r="AJ144" s="194">
        <v>0</v>
      </c>
      <c r="AK144" s="194">
        <v>36740</v>
      </c>
      <c r="AL144" s="194">
        <v>102446</v>
      </c>
      <c r="AM144" s="194">
        <v>0</v>
      </c>
      <c r="AN144" s="194">
        <v>0</v>
      </c>
      <c r="AO144" s="194">
        <v>0</v>
      </c>
      <c r="AP144" s="194">
        <v>0</v>
      </c>
      <c r="AQ144" s="194">
        <v>0</v>
      </c>
      <c r="AR144" s="194">
        <v>0</v>
      </c>
      <c r="AS144" s="194">
        <v>360</v>
      </c>
      <c r="AT144" s="194">
        <v>0</v>
      </c>
      <c r="AU144" s="194">
        <v>0</v>
      </c>
      <c r="AV144" s="194">
        <v>0</v>
      </c>
      <c r="AW144" s="194">
        <v>0</v>
      </c>
      <c r="AX144" s="194">
        <v>0</v>
      </c>
      <c r="AY144" s="194">
        <v>0</v>
      </c>
      <c r="AZ144" s="194">
        <v>0</v>
      </c>
      <c r="BA144" s="194">
        <v>9535</v>
      </c>
      <c r="BB144" s="194">
        <v>0</v>
      </c>
      <c r="BC144" s="194">
        <v>0</v>
      </c>
      <c r="BD144" s="194">
        <v>43742</v>
      </c>
      <c r="BE144" s="194">
        <v>0</v>
      </c>
      <c r="BF144" s="194">
        <v>1218</v>
      </c>
      <c r="BG144" s="194">
        <v>0</v>
      </c>
      <c r="BH144" s="194">
        <v>0</v>
      </c>
      <c r="BI144" s="194">
        <v>5646</v>
      </c>
      <c r="BJ144" s="194">
        <v>0</v>
      </c>
      <c r="BK144" s="194">
        <v>12428</v>
      </c>
      <c r="BL144" s="195">
        <v>1520622</v>
      </c>
      <c r="BM144" s="194">
        <v>33362</v>
      </c>
      <c r="BN144" s="194">
        <v>134799</v>
      </c>
      <c r="BO144" s="194">
        <v>28469</v>
      </c>
      <c r="BP144" s="194">
        <v>0</v>
      </c>
      <c r="BQ144" s="194">
        <v>0</v>
      </c>
      <c r="BR144" s="194">
        <v>0</v>
      </c>
      <c r="BS144" s="194">
        <v>84766</v>
      </c>
      <c r="BT144" s="194">
        <v>0</v>
      </c>
      <c r="BU144" s="194">
        <v>0</v>
      </c>
      <c r="BV144" s="194">
        <v>1361</v>
      </c>
      <c r="BW144" s="194">
        <v>0</v>
      </c>
      <c r="BX144" s="194">
        <v>0</v>
      </c>
      <c r="BY144" s="194">
        <v>0</v>
      </c>
      <c r="BZ144" s="194">
        <v>16499</v>
      </c>
      <c r="CA144" s="194">
        <v>0</v>
      </c>
      <c r="CB144" s="194">
        <v>0</v>
      </c>
      <c r="CC144" s="194">
        <v>0</v>
      </c>
      <c r="CD144" s="194">
        <v>0</v>
      </c>
      <c r="CE144" s="194">
        <v>0</v>
      </c>
      <c r="CF144" s="194">
        <v>0</v>
      </c>
      <c r="CG144" s="194">
        <v>0</v>
      </c>
      <c r="CH144" s="194">
        <v>0</v>
      </c>
      <c r="CI144" s="194">
        <v>0</v>
      </c>
      <c r="CJ144" s="194">
        <v>0</v>
      </c>
      <c r="CK144" s="194">
        <v>0</v>
      </c>
      <c r="CL144" s="194">
        <v>0</v>
      </c>
      <c r="CM144" s="195">
        <v>1819878</v>
      </c>
      <c r="CN144" s="194">
        <v>0</v>
      </c>
      <c r="CO144" s="194">
        <v>0</v>
      </c>
      <c r="CP144" s="194">
        <v>0</v>
      </c>
      <c r="CQ144" s="194">
        <v>0</v>
      </c>
      <c r="CR144" s="194">
        <v>0</v>
      </c>
      <c r="CS144" s="195">
        <v>1819878</v>
      </c>
      <c r="CT144" s="194">
        <v>223897</v>
      </c>
      <c r="CU144" s="194">
        <v>251679</v>
      </c>
      <c r="CV144" s="194">
        <v>0</v>
      </c>
      <c r="CW144" s="194">
        <v>0</v>
      </c>
      <c r="CX144" s="194">
        <v>24428</v>
      </c>
      <c r="CY144" s="194">
        <v>2500</v>
      </c>
      <c r="CZ144" s="194">
        <v>0</v>
      </c>
      <c r="DA144" s="194">
        <v>0</v>
      </c>
      <c r="DB144" s="194">
        <v>0</v>
      </c>
      <c r="DC144" s="194">
        <v>0</v>
      </c>
      <c r="DD144" s="194">
        <v>0</v>
      </c>
      <c r="DE144" s="194">
        <v>0</v>
      </c>
      <c r="DF144" s="194">
        <v>0</v>
      </c>
      <c r="DG144" s="194">
        <v>0</v>
      </c>
      <c r="DH144" s="194">
        <v>49446</v>
      </c>
      <c r="DI144" s="194">
        <v>0</v>
      </c>
      <c r="DJ144" s="194">
        <v>24780</v>
      </c>
      <c r="DK144" s="194">
        <v>0</v>
      </c>
      <c r="DL144" s="194">
        <v>0</v>
      </c>
      <c r="DM144" s="194">
        <v>0</v>
      </c>
      <c r="DN144" s="194">
        <v>14370</v>
      </c>
      <c r="DO144" s="194">
        <v>1031</v>
      </c>
      <c r="DP144" s="194">
        <v>0</v>
      </c>
      <c r="DQ144" s="194">
        <v>0</v>
      </c>
      <c r="DR144" s="194">
        <v>0</v>
      </c>
      <c r="DS144" s="194">
        <v>0</v>
      </c>
      <c r="DT144" s="194">
        <v>0</v>
      </c>
      <c r="DU144" s="194">
        <v>573959</v>
      </c>
      <c r="DV144" s="194">
        <v>0</v>
      </c>
      <c r="DW144" s="194">
        <v>0</v>
      </c>
      <c r="DX144" s="194">
        <v>0</v>
      </c>
      <c r="DY144" s="194">
        <v>0</v>
      </c>
      <c r="DZ144" s="194">
        <v>0</v>
      </c>
      <c r="EA144" s="194">
        <v>63997</v>
      </c>
      <c r="EB144" s="194">
        <v>0</v>
      </c>
      <c r="EC144" s="194">
        <v>0</v>
      </c>
      <c r="ED144" s="194">
        <v>0</v>
      </c>
      <c r="EE144" s="194">
        <v>0</v>
      </c>
      <c r="EF144" s="194">
        <v>0</v>
      </c>
      <c r="EG144" s="194">
        <v>0</v>
      </c>
      <c r="EH144" s="194">
        <v>0</v>
      </c>
      <c r="EI144" s="194">
        <v>0</v>
      </c>
      <c r="EJ144" s="194">
        <v>0</v>
      </c>
      <c r="EK144" s="194">
        <v>0</v>
      </c>
      <c r="EL144" s="194">
        <v>0</v>
      </c>
      <c r="EM144" s="194">
        <v>0</v>
      </c>
      <c r="EN144" s="194">
        <v>0</v>
      </c>
      <c r="EO144" s="194">
        <v>0</v>
      </c>
      <c r="EP144" s="194">
        <v>0</v>
      </c>
      <c r="EQ144" s="194">
        <v>0</v>
      </c>
      <c r="ER144" s="194">
        <v>3640</v>
      </c>
      <c r="ES144" s="194">
        <v>0</v>
      </c>
      <c r="ET144" s="194">
        <v>615</v>
      </c>
      <c r="EU144" s="194">
        <v>48250</v>
      </c>
      <c r="EV144" s="194">
        <v>14137</v>
      </c>
      <c r="EW144" s="194">
        <v>0</v>
      </c>
      <c r="EX144" s="194">
        <v>4602</v>
      </c>
      <c r="EY144" s="194">
        <v>5553</v>
      </c>
      <c r="EZ144" s="194">
        <v>0</v>
      </c>
      <c r="FA144" s="194">
        <v>0</v>
      </c>
      <c r="FB144" s="194">
        <v>0</v>
      </c>
      <c r="FC144" s="194">
        <v>266966</v>
      </c>
      <c r="FD144" s="194">
        <v>0</v>
      </c>
      <c r="FE144" s="194">
        <v>0</v>
      </c>
      <c r="FF144" s="194">
        <v>0</v>
      </c>
      <c r="FG144" s="194">
        <v>0</v>
      </c>
      <c r="FH144" s="194">
        <v>0</v>
      </c>
      <c r="FI144" s="194">
        <v>10196</v>
      </c>
      <c r="FJ144" s="194">
        <v>0</v>
      </c>
      <c r="FK144" s="194">
        <v>2650</v>
      </c>
      <c r="FL144" s="194">
        <v>0</v>
      </c>
      <c r="FM144" s="194">
        <v>49742</v>
      </c>
      <c r="FN144" s="194">
        <v>0</v>
      </c>
      <c r="FO144" s="194">
        <v>0</v>
      </c>
      <c r="FP144" s="194">
        <v>0</v>
      </c>
      <c r="FQ144" s="194">
        <v>43683</v>
      </c>
      <c r="FR144" s="194">
        <v>82892</v>
      </c>
      <c r="FS144" s="194">
        <v>421</v>
      </c>
      <c r="FT144" s="194">
        <v>0</v>
      </c>
      <c r="FU144" s="194">
        <v>0</v>
      </c>
      <c r="FV144" s="194">
        <v>2860</v>
      </c>
      <c r="FW144" s="194">
        <v>0</v>
      </c>
      <c r="FX144" s="194">
        <v>0</v>
      </c>
      <c r="FY144" s="194">
        <v>80450</v>
      </c>
      <c r="FZ144" s="194">
        <v>67469</v>
      </c>
      <c r="GA144" s="195">
        <v>1914213</v>
      </c>
      <c r="GB144" s="194">
        <v>0</v>
      </c>
      <c r="GC144" s="195">
        <v>1914213</v>
      </c>
    </row>
    <row r="145" spans="1:185">
      <c r="A145" s="206">
        <f t="shared" si="264"/>
        <v>0</v>
      </c>
      <c r="B145" s="197" t="s">
        <v>56</v>
      </c>
      <c r="C145" s="191" t="s">
        <v>208</v>
      </c>
      <c r="D145" s="191" t="s">
        <v>56</v>
      </c>
      <c r="E145" s="191" t="s">
        <v>165</v>
      </c>
      <c r="F145" s="191" t="s">
        <v>169</v>
      </c>
      <c r="G145" s="192">
        <v>36705</v>
      </c>
      <c r="H145" s="192">
        <v>0</v>
      </c>
      <c r="I145" s="193">
        <v>48.2</v>
      </c>
      <c r="J145" s="194">
        <v>3896606465</v>
      </c>
      <c r="K145" s="194">
        <v>12057491</v>
      </c>
      <c r="L145" s="194">
        <v>3014340</v>
      </c>
      <c r="M145" s="194">
        <v>0</v>
      </c>
      <c r="N145" s="194">
        <v>0</v>
      </c>
      <c r="O145" s="194">
        <v>0</v>
      </c>
      <c r="P145" s="194">
        <v>152859</v>
      </c>
      <c r="Q145" s="194">
        <v>25300</v>
      </c>
      <c r="R145" s="194">
        <v>0</v>
      </c>
      <c r="S145" s="194">
        <v>0</v>
      </c>
      <c r="T145" s="194">
        <v>0</v>
      </c>
      <c r="U145" s="194">
        <v>9712419</v>
      </c>
      <c r="V145" s="194">
        <v>0</v>
      </c>
      <c r="W145" s="194">
        <v>0</v>
      </c>
      <c r="X145" s="194">
        <v>0</v>
      </c>
      <c r="Y145" s="194">
        <v>0</v>
      </c>
      <c r="Z145" s="194">
        <v>0</v>
      </c>
      <c r="AA145" s="194">
        <v>0</v>
      </c>
      <c r="AB145" s="194">
        <v>899339</v>
      </c>
      <c r="AC145" s="194">
        <v>0</v>
      </c>
      <c r="AD145" s="194">
        <v>0</v>
      </c>
      <c r="AE145" s="194">
        <v>0</v>
      </c>
      <c r="AF145" s="194">
        <v>0</v>
      </c>
      <c r="AG145" s="194">
        <v>0</v>
      </c>
      <c r="AH145" s="194">
        <v>0</v>
      </c>
      <c r="AI145" s="194">
        <v>0</v>
      </c>
      <c r="AJ145" s="194">
        <v>996875</v>
      </c>
      <c r="AK145" s="194">
        <v>321314</v>
      </c>
      <c r="AL145" s="194">
        <v>13473</v>
      </c>
      <c r="AM145" s="194">
        <v>319049</v>
      </c>
      <c r="AN145" s="194">
        <v>0</v>
      </c>
      <c r="AO145" s="194">
        <v>0</v>
      </c>
      <c r="AP145" s="194">
        <v>0</v>
      </c>
      <c r="AQ145" s="194">
        <v>0</v>
      </c>
      <c r="AR145" s="194">
        <v>0</v>
      </c>
      <c r="AS145" s="194">
        <v>0</v>
      </c>
      <c r="AT145" s="194">
        <v>0</v>
      </c>
      <c r="AU145" s="194">
        <v>0</v>
      </c>
      <c r="AV145" s="194">
        <v>0</v>
      </c>
      <c r="AW145" s="194">
        <v>0</v>
      </c>
      <c r="AX145" s="194">
        <v>693203</v>
      </c>
      <c r="AY145" s="194">
        <v>454651</v>
      </c>
      <c r="AZ145" s="194">
        <v>149356</v>
      </c>
      <c r="BA145" s="194">
        <v>49053</v>
      </c>
      <c r="BB145" s="194">
        <v>508235</v>
      </c>
      <c r="BC145" s="194">
        <v>223689</v>
      </c>
      <c r="BD145" s="194">
        <v>644528</v>
      </c>
      <c r="BE145" s="194">
        <v>0</v>
      </c>
      <c r="BF145" s="194">
        <v>7015</v>
      </c>
      <c r="BG145" s="194">
        <v>0</v>
      </c>
      <c r="BH145" s="194">
        <v>0</v>
      </c>
      <c r="BI145" s="194">
        <v>225</v>
      </c>
      <c r="BJ145" s="194">
        <v>0</v>
      </c>
      <c r="BK145" s="194">
        <v>245372</v>
      </c>
      <c r="BL145" s="195">
        <v>18430295</v>
      </c>
      <c r="BM145" s="194">
        <v>100090</v>
      </c>
      <c r="BN145" s="194">
        <v>1497611</v>
      </c>
      <c r="BO145" s="194">
        <v>0</v>
      </c>
      <c r="BP145" s="194">
        <v>0</v>
      </c>
      <c r="BQ145" s="194">
        <v>0</v>
      </c>
      <c r="BR145" s="194">
        <v>0</v>
      </c>
      <c r="BS145" s="194">
        <v>273853</v>
      </c>
      <c r="BT145" s="194">
        <v>0</v>
      </c>
      <c r="BU145" s="194">
        <v>0</v>
      </c>
      <c r="BV145" s="194">
        <v>0</v>
      </c>
      <c r="BW145" s="194">
        <v>0</v>
      </c>
      <c r="BX145" s="194">
        <v>0</v>
      </c>
      <c r="BY145" s="194">
        <v>0</v>
      </c>
      <c r="BZ145" s="194">
        <v>387933</v>
      </c>
      <c r="CA145" s="194">
        <v>0</v>
      </c>
      <c r="CB145" s="194">
        <v>0</v>
      </c>
      <c r="CC145" s="194">
        <v>0</v>
      </c>
      <c r="CD145" s="194">
        <v>0</v>
      </c>
      <c r="CE145" s="194">
        <v>324901</v>
      </c>
      <c r="CF145" s="194">
        <v>0</v>
      </c>
      <c r="CG145" s="194">
        <v>0</v>
      </c>
      <c r="CH145" s="194">
        <v>0</v>
      </c>
      <c r="CI145" s="194">
        <v>0</v>
      </c>
      <c r="CJ145" s="194">
        <v>0</v>
      </c>
      <c r="CK145" s="194">
        <v>0</v>
      </c>
      <c r="CL145" s="194">
        <v>87804</v>
      </c>
      <c r="CM145" s="195">
        <v>21102486</v>
      </c>
      <c r="CN145" s="194">
        <v>0</v>
      </c>
      <c r="CO145" s="194">
        <v>41000</v>
      </c>
      <c r="CP145" s="194">
        <v>0</v>
      </c>
      <c r="CQ145" s="194">
        <v>3820295</v>
      </c>
      <c r="CR145" s="194">
        <v>0</v>
      </c>
      <c r="CS145" s="195">
        <v>24963781</v>
      </c>
      <c r="CT145" s="194">
        <v>1747182</v>
      </c>
      <c r="CU145" s="194">
        <v>1676192</v>
      </c>
      <c r="CV145" s="194">
        <v>0</v>
      </c>
      <c r="CW145" s="194">
        <v>0</v>
      </c>
      <c r="CX145" s="194">
        <v>382269</v>
      </c>
      <c r="CY145" s="194">
        <v>0</v>
      </c>
      <c r="CZ145" s="194">
        <v>0</v>
      </c>
      <c r="DA145" s="194">
        <v>0</v>
      </c>
      <c r="DB145" s="194">
        <v>0</v>
      </c>
      <c r="DC145" s="194">
        <v>0</v>
      </c>
      <c r="DD145" s="194">
        <v>0</v>
      </c>
      <c r="DE145" s="194">
        <v>0</v>
      </c>
      <c r="DF145" s="194">
        <v>0</v>
      </c>
      <c r="DG145" s="194">
        <v>50530</v>
      </c>
      <c r="DH145" s="194">
        <v>1009896</v>
      </c>
      <c r="DI145" s="194">
        <v>345428</v>
      </c>
      <c r="DJ145" s="194">
        <v>1728944</v>
      </c>
      <c r="DK145" s="194">
        <v>0</v>
      </c>
      <c r="DL145" s="194">
        <v>13078</v>
      </c>
      <c r="DM145" s="194">
        <v>0</v>
      </c>
      <c r="DN145" s="194">
        <v>775804</v>
      </c>
      <c r="DO145" s="194">
        <v>21300</v>
      </c>
      <c r="DP145" s="194">
        <v>0</v>
      </c>
      <c r="DQ145" s="194">
        <v>0</v>
      </c>
      <c r="DR145" s="194">
        <v>0</v>
      </c>
      <c r="DS145" s="194">
        <v>0</v>
      </c>
      <c r="DT145" s="194">
        <v>0</v>
      </c>
      <c r="DU145" s="194">
        <v>3750269</v>
      </c>
      <c r="DV145" s="194">
        <v>0</v>
      </c>
      <c r="DW145" s="194">
        <v>0</v>
      </c>
      <c r="DX145" s="194">
        <v>0</v>
      </c>
      <c r="DY145" s="194">
        <v>0</v>
      </c>
      <c r="DZ145" s="194">
        <v>0</v>
      </c>
      <c r="EA145" s="194">
        <v>187017</v>
      </c>
      <c r="EB145" s="194">
        <v>243463</v>
      </c>
      <c r="EC145" s="194">
        <v>0</v>
      </c>
      <c r="ED145" s="194">
        <v>0</v>
      </c>
      <c r="EE145" s="194">
        <v>0</v>
      </c>
      <c r="EF145" s="194">
        <v>0</v>
      </c>
      <c r="EG145" s="194">
        <v>0</v>
      </c>
      <c r="EH145" s="194">
        <v>319770</v>
      </c>
      <c r="EI145" s="194">
        <v>0</v>
      </c>
      <c r="EJ145" s="194">
        <v>0</v>
      </c>
      <c r="EK145" s="194">
        <v>0</v>
      </c>
      <c r="EL145" s="194">
        <v>0</v>
      </c>
      <c r="EM145" s="194">
        <v>0</v>
      </c>
      <c r="EN145" s="194">
        <v>0</v>
      </c>
      <c r="EO145" s="194">
        <v>0</v>
      </c>
      <c r="EP145" s="194">
        <v>0</v>
      </c>
      <c r="EQ145" s="194">
        <v>500</v>
      </c>
      <c r="ER145" s="194">
        <v>2652140</v>
      </c>
      <c r="ES145" s="194">
        <v>0</v>
      </c>
      <c r="ET145" s="194">
        <v>771644</v>
      </c>
      <c r="EU145" s="194">
        <v>0</v>
      </c>
      <c r="EV145" s="194">
        <v>112526</v>
      </c>
      <c r="EW145" s="194">
        <v>0</v>
      </c>
      <c r="EX145" s="194">
        <v>1000</v>
      </c>
      <c r="EY145" s="194">
        <v>250409</v>
      </c>
      <c r="EZ145" s="194">
        <v>11836</v>
      </c>
      <c r="FA145" s="194">
        <v>0</v>
      </c>
      <c r="FB145" s="194">
        <v>143557</v>
      </c>
      <c r="FC145" s="194">
        <v>23361</v>
      </c>
      <c r="FD145" s="194">
        <v>0</v>
      </c>
      <c r="FE145" s="194">
        <v>0</v>
      </c>
      <c r="FF145" s="194">
        <v>0</v>
      </c>
      <c r="FG145" s="194">
        <v>1649301</v>
      </c>
      <c r="FH145" s="194">
        <v>0</v>
      </c>
      <c r="FI145" s="194">
        <v>670129</v>
      </c>
      <c r="FJ145" s="194">
        <v>0</v>
      </c>
      <c r="FK145" s="194">
        <v>48522</v>
      </c>
      <c r="FL145" s="194">
        <v>0</v>
      </c>
      <c r="FM145" s="194">
        <v>393303</v>
      </c>
      <c r="FN145" s="194">
        <v>0</v>
      </c>
      <c r="FO145" s="194">
        <v>0</v>
      </c>
      <c r="FP145" s="194">
        <v>0</v>
      </c>
      <c r="FQ145" s="194">
        <v>480049</v>
      </c>
      <c r="FR145" s="194">
        <v>2241357</v>
      </c>
      <c r="FS145" s="194">
        <v>14994</v>
      </c>
      <c r="FT145" s="194">
        <v>19472</v>
      </c>
      <c r="FU145" s="194">
        <v>122551</v>
      </c>
      <c r="FV145" s="194">
        <v>7770</v>
      </c>
      <c r="FW145" s="194">
        <v>0</v>
      </c>
      <c r="FX145" s="194">
        <v>0</v>
      </c>
      <c r="FY145" s="194">
        <v>576957</v>
      </c>
      <c r="FZ145" s="194">
        <v>469538</v>
      </c>
      <c r="GA145" s="195">
        <v>22912056</v>
      </c>
      <c r="GB145" s="194">
        <v>3820295</v>
      </c>
      <c r="GC145" s="195">
        <v>26732351</v>
      </c>
    </row>
    <row r="146" spans="1:185">
      <c r="A146" s="206">
        <f t="shared" si="264"/>
        <v>0</v>
      </c>
      <c r="B146" s="197" t="s">
        <v>57</v>
      </c>
      <c r="C146" s="191" t="s">
        <v>209</v>
      </c>
      <c r="D146" s="191" t="s">
        <v>57</v>
      </c>
      <c r="E146" s="191" t="s">
        <v>165</v>
      </c>
      <c r="F146" s="191" t="s">
        <v>169</v>
      </c>
      <c r="G146" s="192">
        <v>6531</v>
      </c>
      <c r="H146" s="192">
        <v>0</v>
      </c>
      <c r="I146" s="193">
        <v>56.8</v>
      </c>
      <c r="J146" s="194">
        <v>549529510</v>
      </c>
      <c r="K146" s="198">
        <v>0</v>
      </c>
      <c r="L146" s="194">
        <v>1608003</v>
      </c>
      <c r="M146" s="194">
        <v>0</v>
      </c>
      <c r="N146" s="194">
        <v>0</v>
      </c>
      <c r="O146" s="194">
        <v>0</v>
      </c>
      <c r="P146" s="194">
        <v>313363</v>
      </c>
      <c r="Q146" s="194">
        <v>5208</v>
      </c>
      <c r="R146" s="194">
        <v>0</v>
      </c>
      <c r="S146" s="194">
        <v>0</v>
      </c>
      <c r="T146" s="194">
        <v>0</v>
      </c>
      <c r="U146" s="194">
        <v>702444</v>
      </c>
      <c r="V146" s="194">
        <v>0</v>
      </c>
      <c r="W146" s="194">
        <v>0</v>
      </c>
      <c r="X146" s="194">
        <v>45968</v>
      </c>
      <c r="Y146" s="194">
        <v>0</v>
      </c>
      <c r="Z146" s="194">
        <v>0</v>
      </c>
      <c r="AA146" s="194">
        <v>0</v>
      </c>
      <c r="AB146" s="194">
        <v>85748</v>
      </c>
      <c r="AC146" s="194">
        <v>0</v>
      </c>
      <c r="AD146" s="194">
        <v>90</v>
      </c>
      <c r="AE146" s="194">
        <v>207492</v>
      </c>
      <c r="AF146" s="194">
        <v>0</v>
      </c>
      <c r="AG146" s="194">
        <v>0</v>
      </c>
      <c r="AH146" s="194">
        <v>0</v>
      </c>
      <c r="AI146" s="194">
        <v>0</v>
      </c>
      <c r="AJ146" s="194">
        <v>0</v>
      </c>
      <c r="AK146" s="194">
        <v>17161</v>
      </c>
      <c r="AL146" s="194">
        <v>23440</v>
      </c>
      <c r="AM146" s="194">
        <v>191621</v>
      </c>
      <c r="AN146" s="194">
        <v>0</v>
      </c>
      <c r="AO146" s="194">
        <v>0</v>
      </c>
      <c r="AP146" s="194">
        <v>0</v>
      </c>
      <c r="AQ146" s="194">
        <v>0</v>
      </c>
      <c r="AR146" s="194">
        <v>0</v>
      </c>
      <c r="AS146" s="194">
        <v>0</v>
      </c>
      <c r="AT146" s="194">
        <v>0</v>
      </c>
      <c r="AU146" s="194">
        <v>0</v>
      </c>
      <c r="AV146" s="194">
        <v>0</v>
      </c>
      <c r="AW146" s="194">
        <v>0</v>
      </c>
      <c r="AX146" s="194">
        <v>0</v>
      </c>
      <c r="AY146" s="194">
        <v>0</v>
      </c>
      <c r="AZ146" s="194">
        <v>0</v>
      </c>
      <c r="BA146" s="194">
        <v>6528</v>
      </c>
      <c r="BB146" s="194">
        <v>0</v>
      </c>
      <c r="BC146" s="194">
        <v>7200</v>
      </c>
      <c r="BD146" s="194">
        <v>52619</v>
      </c>
      <c r="BE146" s="194">
        <v>0</v>
      </c>
      <c r="BF146" s="194">
        <v>99</v>
      </c>
      <c r="BG146" s="194">
        <v>0</v>
      </c>
      <c r="BH146" s="194">
        <v>0</v>
      </c>
      <c r="BI146" s="194">
        <v>0</v>
      </c>
      <c r="BJ146" s="194">
        <v>0</v>
      </c>
      <c r="BK146" s="194">
        <v>3510</v>
      </c>
      <c r="BL146" s="195">
        <v>3270496</v>
      </c>
      <c r="BM146" s="194">
        <v>22512</v>
      </c>
      <c r="BN146" s="194">
        <v>76175</v>
      </c>
      <c r="BO146" s="194">
        <v>0</v>
      </c>
      <c r="BP146" s="194">
        <v>0</v>
      </c>
      <c r="BQ146" s="194">
        <v>0</v>
      </c>
      <c r="BR146" s="194">
        <v>0</v>
      </c>
      <c r="BS146" s="194">
        <v>1311755</v>
      </c>
      <c r="BT146" s="194">
        <v>0</v>
      </c>
      <c r="BU146" s="194">
        <v>0</v>
      </c>
      <c r="BV146" s="194">
        <v>26033</v>
      </c>
      <c r="BW146" s="194">
        <v>2573</v>
      </c>
      <c r="BX146" s="194">
        <v>0</v>
      </c>
      <c r="BY146" s="194">
        <v>0</v>
      </c>
      <c r="BZ146" s="194">
        <v>0</v>
      </c>
      <c r="CA146" s="194">
        <v>0</v>
      </c>
      <c r="CB146" s="194">
        <v>0</v>
      </c>
      <c r="CC146" s="194">
        <v>0</v>
      </c>
      <c r="CD146" s="194">
        <v>0</v>
      </c>
      <c r="CE146" s="194">
        <v>0</v>
      </c>
      <c r="CF146" s="194">
        <v>0</v>
      </c>
      <c r="CG146" s="194">
        <v>0</v>
      </c>
      <c r="CH146" s="194">
        <v>0</v>
      </c>
      <c r="CI146" s="194">
        <v>0</v>
      </c>
      <c r="CJ146" s="194">
        <v>0</v>
      </c>
      <c r="CK146" s="194">
        <v>0</v>
      </c>
      <c r="CL146" s="194">
        <v>0</v>
      </c>
      <c r="CM146" s="195">
        <v>4709543</v>
      </c>
      <c r="CN146" s="194">
        <v>0</v>
      </c>
      <c r="CO146" s="194">
        <v>0</v>
      </c>
      <c r="CP146" s="194">
        <v>0</v>
      </c>
      <c r="CQ146" s="194">
        <v>0</v>
      </c>
      <c r="CR146" s="194">
        <v>0</v>
      </c>
      <c r="CS146" s="195">
        <v>4709543</v>
      </c>
      <c r="CT146" s="194">
        <v>148077</v>
      </c>
      <c r="CU146" s="194">
        <v>372366</v>
      </c>
      <c r="CV146" s="194">
        <v>0</v>
      </c>
      <c r="CW146" s="194">
        <v>0</v>
      </c>
      <c r="CX146" s="194">
        <v>27592</v>
      </c>
      <c r="CY146" s="194">
        <v>9556</v>
      </c>
      <c r="CZ146" s="194">
        <v>0</v>
      </c>
      <c r="DA146" s="194">
        <v>0</v>
      </c>
      <c r="DB146" s="194">
        <v>0</v>
      </c>
      <c r="DC146" s="194">
        <v>0</v>
      </c>
      <c r="DD146" s="194">
        <v>0</v>
      </c>
      <c r="DE146" s="194">
        <v>0</v>
      </c>
      <c r="DF146" s="194">
        <v>0</v>
      </c>
      <c r="DG146" s="194">
        <v>4244</v>
      </c>
      <c r="DH146" s="194">
        <v>4099</v>
      </c>
      <c r="DI146" s="194">
        <v>261021</v>
      </c>
      <c r="DJ146" s="194">
        <v>152814</v>
      </c>
      <c r="DK146" s="194">
        <v>0</v>
      </c>
      <c r="DL146" s="194">
        <v>0</v>
      </c>
      <c r="DM146" s="194">
        <v>0</v>
      </c>
      <c r="DN146" s="194">
        <v>91670</v>
      </c>
      <c r="DO146" s="194">
        <v>1518</v>
      </c>
      <c r="DP146" s="194">
        <v>0</v>
      </c>
      <c r="DQ146" s="194">
        <v>0</v>
      </c>
      <c r="DR146" s="194">
        <v>0</v>
      </c>
      <c r="DS146" s="194">
        <v>48072</v>
      </c>
      <c r="DT146" s="194">
        <v>299283</v>
      </c>
      <c r="DU146" s="194">
        <v>901418</v>
      </c>
      <c r="DV146" s="194">
        <v>0</v>
      </c>
      <c r="DW146" s="194">
        <v>0</v>
      </c>
      <c r="DX146" s="194">
        <v>0</v>
      </c>
      <c r="DY146" s="194">
        <v>983666</v>
      </c>
      <c r="DZ146" s="194">
        <v>0</v>
      </c>
      <c r="EA146" s="194">
        <v>155423</v>
      </c>
      <c r="EB146" s="194">
        <v>8536</v>
      </c>
      <c r="EC146" s="194">
        <v>0</v>
      </c>
      <c r="ED146" s="194">
        <v>0</v>
      </c>
      <c r="EE146" s="194">
        <v>0</v>
      </c>
      <c r="EF146" s="194">
        <v>0</v>
      </c>
      <c r="EG146" s="194">
        <v>0</v>
      </c>
      <c r="EH146" s="194">
        <v>0</v>
      </c>
      <c r="EI146" s="194">
        <v>0</v>
      </c>
      <c r="EJ146" s="194">
        <v>0</v>
      </c>
      <c r="EK146" s="194">
        <v>0</v>
      </c>
      <c r="EL146" s="194">
        <v>0</v>
      </c>
      <c r="EM146" s="194">
        <v>3500</v>
      </c>
      <c r="EN146" s="194">
        <v>0</v>
      </c>
      <c r="EO146" s="194">
        <v>0</v>
      </c>
      <c r="EP146" s="194">
        <v>0</v>
      </c>
      <c r="EQ146" s="194">
        <v>1000</v>
      </c>
      <c r="ER146" s="194">
        <v>3396</v>
      </c>
      <c r="ES146" s="194">
        <v>0</v>
      </c>
      <c r="ET146" s="194">
        <v>34202</v>
      </c>
      <c r="EU146" s="194">
        <v>14500</v>
      </c>
      <c r="EV146" s="194">
        <v>42700</v>
      </c>
      <c r="EW146" s="194">
        <v>0</v>
      </c>
      <c r="EX146" s="194">
        <v>7644</v>
      </c>
      <c r="EY146" s="194">
        <v>64625</v>
      </c>
      <c r="EZ146" s="194">
        <v>0</v>
      </c>
      <c r="FA146" s="194">
        <v>0</v>
      </c>
      <c r="FB146" s="194">
        <v>0</v>
      </c>
      <c r="FC146" s="194">
        <v>25376</v>
      </c>
      <c r="FD146" s="194">
        <v>0</v>
      </c>
      <c r="FE146" s="194">
        <v>0</v>
      </c>
      <c r="FF146" s="194">
        <v>0</v>
      </c>
      <c r="FG146" s="194">
        <v>0</v>
      </c>
      <c r="FH146" s="194">
        <v>0</v>
      </c>
      <c r="FI146" s="194">
        <v>220679</v>
      </c>
      <c r="FJ146" s="194">
        <v>4513</v>
      </c>
      <c r="FK146" s="194">
        <v>0</v>
      </c>
      <c r="FL146" s="194">
        <v>5625</v>
      </c>
      <c r="FM146" s="194">
        <v>109520</v>
      </c>
      <c r="FN146" s="194">
        <v>0</v>
      </c>
      <c r="FO146" s="194">
        <v>0</v>
      </c>
      <c r="FP146" s="194">
        <v>0</v>
      </c>
      <c r="FQ146" s="194">
        <v>97106</v>
      </c>
      <c r="FR146" s="194">
        <v>217226</v>
      </c>
      <c r="FS146" s="194">
        <v>1013</v>
      </c>
      <c r="FT146" s="194">
        <v>0</v>
      </c>
      <c r="FU146" s="194">
        <v>0</v>
      </c>
      <c r="FV146" s="194">
        <v>5602</v>
      </c>
      <c r="FW146" s="194">
        <v>0</v>
      </c>
      <c r="FX146" s="194">
        <v>6956</v>
      </c>
      <c r="FY146" s="194">
        <v>0</v>
      </c>
      <c r="FZ146" s="194">
        <v>0</v>
      </c>
      <c r="GA146" s="195">
        <v>4334538</v>
      </c>
      <c r="GB146" s="194">
        <v>0</v>
      </c>
      <c r="GC146" s="195">
        <v>4334538</v>
      </c>
    </row>
    <row r="147" spans="1:185">
      <c r="A147" s="206">
        <f t="shared" si="264"/>
        <v>0</v>
      </c>
      <c r="B147" s="199" t="s">
        <v>58</v>
      </c>
      <c r="C147" s="191" t="s">
        <v>210</v>
      </c>
      <c r="D147" s="191" t="s">
        <v>58</v>
      </c>
      <c r="E147" s="191" t="s">
        <v>165</v>
      </c>
      <c r="F147" s="191" t="s">
        <v>173</v>
      </c>
      <c r="G147" s="192">
        <v>2559</v>
      </c>
      <c r="H147" s="192">
        <v>0</v>
      </c>
      <c r="I147" s="193">
        <v>1.1000000000000001</v>
      </c>
      <c r="J147" s="194">
        <v>240958385</v>
      </c>
      <c r="K147" s="194">
        <v>5990000</v>
      </c>
      <c r="L147" s="194">
        <v>1433372</v>
      </c>
      <c r="M147" s="194">
        <v>0</v>
      </c>
      <c r="N147" s="194">
        <v>0</v>
      </c>
      <c r="O147" s="194">
        <v>0</v>
      </c>
      <c r="P147" s="194">
        <v>456795</v>
      </c>
      <c r="Q147" s="194">
        <v>10646</v>
      </c>
      <c r="R147" s="194">
        <v>0</v>
      </c>
      <c r="S147" s="194">
        <v>0</v>
      </c>
      <c r="T147" s="194">
        <v>0</v>
      </c>
      <c r="U147" s="194">
        <v>595008</v>
      </c>
      <c r="V147" s="194">
        <v>63630</v>
      </c>
      <c r="W147" s="194">
        <v>0</v>
      </c>
      <c r="X147" s="194">
        <v>0</v>
      </c>
      <c r="Y147" s="194">
        <v>0</v>
      </c>
      <c r="Z147" s="194">
        <v>0</v>
      </c>
      <c r="AA147" s="194">
        <v>0</v>
      </c>
      <c r="AB147" s="194">
        <v>86951</v>
      </c>
      <c r="AC147" s="194">
        <v>0</v>
      </c>
      <c r="AD147" s="194">
        <v>0</v>
      </c>
      <c r="AE147" s="194">
        <v>0</v>
      </c>
      <c r="AF147" s="194">
        <v>0</v>
      </c>
      <c r="AG147" s="194">
        <v>0</v>
      </c>
      <c r="AH147" s="194">
        <v>0</v>
      </c>
      <c r="AI147" s="194">
        <v>13389</v>
      </c>
      <c r="AJ147" s="194">
        <v>0</v>
      </c>
      <c r="AK147" s="194">
        <v>4378</v>
      </c>
      <c r="AL147" s="194">
        <v>344412</v>
      </c>
      <c r="AM147" s="194">
        <v>336713</v>
      </c>
      <c r="AN147" s="194">
        <v>0</v>
      </c>
      <c r="AO147" s="194">
        <v>0</v>
      </c>
      <c r="AP147" s="194">
        <v>0</v>
      </c>
      <c r="AQ147" s="194">
        <v>261021</v>
      </c>
      <c r="AR147" s="194">
        <v>0</v>
      </c>
      <c r="AS147" s="194">
        <v>0</v>
      </c>
      <c r="AT147" s="194">
        <v>0</v>
      </c>
      <c r="AU147" s="194">
        <v>0</v>
      </c>
      <c r="AV147" s="194">
        <v>0</v>
      </c>
      <c r="AW147" s="194">
        <v>0</v>
      </c>
      <c r="AX147" s="194">
        <v>0</v>
      </c>
      <c r="AY147" s="194">
        <v>0</v>
      </c>
      <c r="AZ147" s="194">
        <v>0</v>
      </c>
      <c r="BA147" s="194">
        <v>15897</v>
      </c>
      <c r="BB147" s="194">
        <v>6746</v>
      </c>
      <c r="BC147" s="194">
        <v>300</v>
      </c>
      <c r="BD147" s="194">
        <v>1025</v>
      </c>
      <c r="BE147" s="194">
        <v>0</v>
      </c>
      <c r="BF147" s="194">
        <v>12920</v>
      </c>
      <c r="BG147" s="194">
        <v>0</v>
      </c>
      <c r="BH147" s="194">
        <v>0</v>
      </c>
      <c r="BI147" s="194">
        <v>300</v>
      </c>
      <c r="BJ147" s="194">
        <v>0</v>
      </c>
      <c r="BK147" s="194">
        <v>840</v>
      </c>
      <c r="BL147" s="195">
        <v>3644343</v>
      </c>
      <c r="BM147" s="194">
        <v>24560</v>
      </c>
      <c r="BN147" s="194">
        <v>21955</v>
      </c>
      <c r="BO147" s="194">
        <v>0</v>
      </c>
      <c r="BP147" s="194">
        <v>0</v>
      </c>
      <c r="BQ147" s="194">
        <v>0</v>
      </c>
      <c r="BR147" s="194">
        <v>0</v>
      </c>
      <c r="BS147" s="194">
        <v>130767</v>
      </c>
      <c r="BT147" s="194">
        <v>0</v>
      </c>
      <c r="BU147" s="194">
        <v>0</v>
      </c>
      <c r="BV147" s="194">
        <v>1405</v>
      </c>
      <c r="BW147" s="194">
        <v>1000</v>
      </c>
      <c r="BX147" s="194">
        <v>0</v>
      </c>
      <c r="BY147" s="194">
        <v>47975</v>
      </c>
      <c r="BZ147" s="194">
        <v>0</v>
      </c>
      <c r="CA147" s="194">
        <v>0</v>
      </c>
      <c r="CB147" s="194">
        <v>0</v>
      </c>
      <c r="CC147" s="194">
        <v>0</v>
      </c>
      <c r="CD147" s="194">
        <v>0</v>
      </c>
      <c r="CE147" s="194">
        <v>589675</v>
      </c>
      <c r="CF147" s="194">
        <v>326016</v>
      </c>
      <c r="CG147" s="194">
        <v>0</v>
      </c>
      <c r="CH147" s="194">
        <v>0</v>
      </c>
      <c r="CI147" s="194">
        <v>0</v>
      </c>
      <c r="CJ147" s="194">
        <v>0</v>
      </c>
      <c r="CK147" s="194">
        <v>0</v>
      </c>
      <c r="CL147" s="194">
        <v>0</v>
      </c>
      <c r="CM147" s="195">
        <v>4787696</v>
      </c>
      <c r="CN147" s="194">
        <v>0</v>
      </c>
      <c r="CO147" s="194">
        <v>0</v>
      </c>
      <c r="CP147" s="194">
        <v>0</v>
      </c>
      <c r="CQ147" s="194">
        <v>488546</v>
      </c>
      <c r="CR147" s="194">
        <v>0</v>
      </c>
      <c r="CS147" s="195">
        <v>5276242</v>
      </c>
      <c r="CT147" s="194">
        <v>137825</v>
      </c>
      <c r="CU147" s="194">
        <v>176146</v>
      </c>
      <c r="CV147" s="194">
        <v>0</v>
      </c>
      <c r="CW147" s="194">
        <v>0</v>
      </c>
      <c r="CX147" s="194">
        <v>29513</v>
      </c>
      <c r="CY147" s="194">
        <v>10661</v>
      </c>
      <c r="CZ147" s="194">
        <v>0</v>
      </c>
      <c r="DA147" s="194">
        <v>0</v>
      </c>
      <c r="DB147" s="194">
        <v>0</v>
      </c>
      <c r="DC147" s="194">
        <v>0</v>
      </c>
      <c r="DD147" s="194">
        <v>0</v>
      </c>
      <c r="DE147" s="194">
        <v>0</v>
      </c>
      <c r="DF147" s="194">
        <v>0</v>
      </c>
      <c r="DG147" s="194">
        <v>380</v>
      </c>
      <c r="DH147" s="194">
        <v>397721</v>
      </c>
      <c r="DI147" s="194">
        <v>255137</v>
      </c>
      <c r="DJ147" s="194">
        <v>0</v>
      </c>
      <c r="DK147" s="194">
        <v>0</v>
      </c>
      <c r="DL147" s="194">
        <v>1416</v>
      </c>
      <c r="DM147" s="194">
        <v>0</v>
      </c>
      <c r="DN147" s="194">
        <v>17412</v>
      </c>
      <c r="DO147" s="194">
        <v>0</v>
      </c>
      <c r="DP147" s="194">
        <v>0</v>
      </c>
      <c r="DQ147" s="194">
        <v>0</v>
      </c>
      <c r="DR147" s="194">
        <v>0</v>
      </c>
      <c r="DS147" s="194">
        <v>0</v>
      </c>
      <c r="DT147" s="194">
        <v>0</v>
      </c>
      <c r="DU147" s="194">
        <v>761988</v>
      </c>
      <c r="DV147" s="194">
        <v>0</v>
      </c>
      <c r="DW147" s="194">
        <v>0</v>
      </c>
      <c r="DX147" s="194">
        <v>0</v>
      </c>
      <c r="DY147" s="194">
        <v>0</v>
      </c>
      <c r="DZ147" s="194">
        <v>0</v>
      </c>
      <c r="EA147" s="194">
        <v>0</v>
      </c>
      <c r="EB147" s="194">
        <v>51280</v>
      </c>
      <c r="EC147" s="194">
        <v>0</v>
      </c>
      <c r="ED147" s="194">
        <v>0</v>
      </c>
      <c r="EE147" s="194">
        <v>0</v>
      </c>
      <c r="EF147" s="194">
        <v>0</v>
      </c>
      <c r="EG147" s="194">
        <v>0</v>
      </c>
      <c r="EH147" s="194">
        <v>466450</v>
      </c>
      <c r="EI147" s="194">
        <v>0</v>
      </c>
      <c r="EJ147" s="194">
        <v>0</v>
      </c>
      <c r="EK147" s="194">
        <v>0</v>
      </c>
      <c r="EL147" s="194">
        <v>0</v>
      </c>
      <c r="EM147" s="194">
        <v>108099</v>
      </c>
      <c r="EN147" s="194">
        <v>330531</v>
      </c>
      <c r="EO147" s="194">
        <v>0</v>
      </c>
      <c r="EP147" s="194">
        <v>0</v>
      </c>
      <c r="EQ147" s="194">
        <v>520</v>
      </c>
      <c r="ER147" s="194">
        <v>20345</v>
      </c>
      <c r="ES147" s="194">
        <v>0</v>
      </c>
      <c r="ET147" s="194">
        <v>14145</v>
      </c>
      <c r="EU147" s="194">
        <v>13500</v>
      </c>
      <c r="EV147" s="194">
        <v>12932</v>
      </c>
      <c r="EW147" s="194">
        <v>0</v>
      </c>
      <c r="EX147" s="194">
        <v>0</v>
      </c>
      <c r="EY147" s="194">
        <v>1097</v>
      </c>
      <c r="EZ147" s="194">
        <v>635</v>
      </c>
      <c r="FA147" s="194">
        <v>0</v>
      </c>
      <c r="FB147" s="194">
        <v>5500</v>
      </c>
      <c r="FC147" s="194">
        <v>292752</v>
      </c>
      <c r="FD147" s="194">
        <v>0</v>
      </c>
      <c r="FE147" s="194">
        <v>0</v>
      </c>
      <c r="FF147" s="194">
        <v>0</v>
      </c>
      <c r="FG147" s="194">
        <v>259182</v>
      </c>
      <c r="FH147" s="194">
        <v>0</v>
      </c>
      <c r="FI147" s="194">
        <v>163204</v>
      </c>
      <c r="FJ147" s="194">
        <v>0</v>
      </c>
      <c r="FK147" s="194">
        <v>0</v>
      </c>
      <c r="FL147" s="194">
        <v>0</v>
      </c>
      <c r="FM147" s="194">
        <v>41873</v>
      </c>
      <c r="FN147" s="194">
        <v>0</v>
      </c>
      <c r="FO147" s="194">
        <v>0</v>
      </c>
      <c r="FP147" s="194">
        <v>27188</v>
      </c>
      <c r="FQ147" s="194">
        <v>58456</v>
      </c>
      <c r="FR147" s="194">
        <v>294737</v>
      </c>
      <c r="FS147" s="194">
        <v>478</v>
      </c>
      <c r="FT147" s="194">
        <v>0</v>
      </c>
      <c r="FU147" s="194">
        <v>0</v>
      </c>
      <c r="FV147" s="194">
        <v>583</v>
      </c>
      <c r="FW147" s="194">
        <v>0</v>
      </c>
      <c r="FX147" s="194">
        <v>0</v>
      </c>
      <c r="FY147" s="194">
        <v>170000</v>
      </c>
      <c r="FZ147" s="194">
        <v>289934</v>
      </c>
      <c r="GA147" s="195">
        <v>4411620</v>
      </c>
      <c r="GB147" s="194">
        <v>488546</v>
      </c>
      <c r="GC147" s="195">
        <v>4900166</v>
      </c>
    </row>
    <row r="148" spans="1:185">
      <c r="A148" s="206">
        <f t="shared" si="264"/>
        <v>0</v>
      </c>
      <c r="B148" s="197" t="s">
        <v>59</v>
      </c>
      <c r="C148" s="191" t="s">
        <v>211</v>
      </c>
      <c r="D148" s="191" t="s">
        <v>59</v>
      </c>
      <c r="E148" s="191" t="s">
        <v>165</v>
      </c>
      <c r="F148" s="191" t="s">
        <v>169</v>
      </c>
      <c r="G148" s="193">
        <v>856</v>
      </c>
      <c r="H148" s="193">
        <v>0</v>
      </c>
      <c r="I148" s="193">
        <v>64.099999999999994</v>
      </c>
      <c r="J148" s="194">
        <v>324648383</v>
      </c>
      <c r="K148" s="198">
        <v>0</v>
      </c>
      <c r="L148" s="194">
        <v>461663</v>
      </c>
      <c r="M148" s="194">
        <v>0</v>
      </c>
      <c r="N148" s="194">
        <v>0</v>
      </c>
      <c r="O148" s="194">
        <v>0</v>
      </c>
      <c r="P148" s="194">
        <v>19848</v>
      </c>
      <c r="Q148" s="194">
        <v>3105</v>
      </c>
      <c r="R148" s="194">
        <v>0</v>
      </c>
      <c r="S148" s="194">
        <v>0</v>
      </c>
      <c r="T148" s="194">
        <v>0</v>
      </c>
      <c r="U148" s="194">
        <v>778955</v>
      </c>
      <c r="V148" s="194">
        <v>0</v>
      </c>
      <c r="W148" s="194">
        <v>0</v>
      </c>
      <c r="X148" s="194">
        <v>0</v>
      </c>
      <c r="Y148" s="194">
        <v>0</v>
      </c>
      <c r="Z148" s="194">
        <v>0</v>
      </c>
      <c r="AA148" s="194">
        <v>0</v>
      </c>
      <c r="AB148" s="194">
        <v>736</v>
      </c>
      <c r="AC148" s="194">
        <v>0</v>
      </c>
      <c r="AD148" s="194">
        <v>9101</v>
      </c>
      <c r="AE148" s="194">
        <v>0</v>
      </c>
      <c r="AF148" s="194">
        <v>0</v>
      </c>
      <c r="AG148" s="194">
        <v>0</v>
      </c>
      <c r="AH148" s="194">
        <v>0</v>
      </c>
      <c r="AI148" s="194">
        <v>0</v>
      </c>
      <c r="AJ148" s="194">
        <v>35</v>
      </c>
      <c r="AK148" s="194">
        <v>50</v>
      </c>
      <c r="AL148" s="194">
        <v>0</v>
      </c>
      <c r="AM148" s="194">
        <v>2045</v>
      </c>
      <c r="AN148" s="194">
        <v>0</v>
      </c>
      <c r="AO148" s="194">
        <v>0</v>
      </c>
      <c r="AP148" s="194">
        <v>0</v>
      </c>
      <c r="AQ148" s="194">
        <v>0</v>
      </c>
      <c r="AR148" s="194">
        <v>0</v>
      </c>
      <c r="AS148" s="194">
        <v>0</v>
      </c>
      <c r="AT148" s="194">
        <v>0</v>
      </c>
      <c r="AU148" s="194">
        <v>0</v>
      </c>
      <c r="AV148" s="194">
        <v>0</v>
      </c>
      <c r="AW148" s="194">
        <v>0</v>
      </c>
      <c r="AX148" s="194">
        <v>0</v>
      </c>
      <c r="AY148" s="194">
        <v>0</v>
      </c>
      <c r="AZ148" s="194">
        <v>0</v>
      </c>
      <c r="BA148" s="194">
        <v>3509</v>
      </c>
      <c r="BB148" s="194">
        <v>3640</v>
      </c>
      <c r="BC148" s="194">
        <v>0</v>
      </c>
      <c r="BD148" s="194">
        <v>6468</v>
      </c>
      <c r="BE148" s="194">
        <v>0</v>
      </c>
      <c r="BF148" s="194">
        <v>0</v>
      </c>
      <c r="BG148" s="194">
        <v>0</v>
      </c>
      <c r="BH148" s="194">
        <v>0</v>
      </c>
      <c r="BI148" s="194">
        <v>0</v>
      </c>
      <c r="BJ148" s="194">
        <v>0</v>
      </c>
      <c r="BK148" s="194">
        <v>603</v>
      </c>
      <c r="BL148" s="195">
        <v>1289758</v>
      </c>
      <c r="BM148" s="194">
        <v>0</v>
      </c>
      <c r="BN148" s="194">
        <v>35374</v>
      </c>
      <c r="BO148" s="194">
        <v>0</v>
      </c>
      <c r="BP148" s="194">
        <v>0</v>
      </c>
      <c r="BQ148" s="194">
        <v>0</v>
      </c>
      <c r="BR148" s="194">
        <v>0</v>
      </c>
      <c r="BS148" s="194">
        <v>62206</v>
      </c>
      <c r="BT148" s="194">
        <v>0</v>
      </c>
      <c r="BU148" s="194">
        <v>0</v>
      </c>
      <c r="BV148" s="194">
        <v>3780</v>
      </c>
      <c r="BW148" s="194">
        <v>991</v>
      </c>
      <c r="BX148" s="194">
        <v>0</v>
      </c>
      <c r="BY148" s="194">
        <v>0</v>
      </c>
      <c r="BZ148" s="194">
        <v>136216</v>
      </c>
      <c r="CA148" s="194">
        <v>0</v>
      </c>
      <c r="CB148" s="194">
        <v>0</v>
      </c>
      <c r="CC148" s="194">
        <v>0</v>
      </c>
      <c r="CD148" s="194">
        <v>0</v>
      </c>
      <c r="CE148" s="194">
        <v>0</v>
      </c>
      <c r="CF148" s="194">
        <v>0</v>
      </c>
      <c r="CG148" s="194">
        <v>0</v>
      </c>
      <c r="CH148" s="194">
        <v>0</v>
      </c>
      <c r="CI148" s="194">
        <v>0</v>
      </c>
      <c r="CJ148" s="194">
        <v>0</v>
      </c>
      <c r="CK148" s="194">
        <v>0</v>
      </c>
      <c r="CL148" s="194">
        <v>0</v>
      </c>
      <c r="CM148" s="195">
        <v>1528325</v>
      </c>
      <c r="CN148" s="194">
        <v>0</v>
      </c>
      <c r="CO148" s="194">
        <v>0</v>
      </c>
      <c r="CP148" s="194">
        <v>0</v>
      </c>
      <c r="CQ148" s="194">
        <v>0</v>
      </c>
      <c r="CR148" s="194">
        <v>0</v>
      </c>
      <c r="CS148" s="195">
        <v>1528325</v>
      </c>
      <c r="CT148" s="194">
        <v>82335</v>
      </c>
      <c r="CU148" s="194">
        <v>182541</v>
      </c>
      <c r="CV148" s="194">
        <v>0</v>
      </c>
      <c r="CW148" s="194">
        <v>0</v>
      </c>
      <c r="CX148" s="194">
        <v>14755</v>
      </c>
      <c r="CY148" s="194">
        <v>0</v>
      </c>
      <c r="CZ148" s="194">
        <v>0</v>
      </c>
      <c r="DA148" s="194">
        <v>0</v>
      </c>
      <c r="DB148" s="194">
        <v>0</v>
      </c>
      <c r="DC148" s="194">
        <v>0</v>
      </c>
      <c r="DD148" s="194">
        <v>0</v>
      </c>
      <c r="DE148" s="194">
        <v>0</v>
      </c>
      <c r="DF148" s="194">
        <v>0</v>
      </c>
      <c r="DG148" s="194">
        <v>0</v>
      </c>
      <c r="DH148" s="194">
        <v>245</v>
      </c>
      <c r="DI148" s="194">
        <v>43585</v>
      </c>
      <c r="DJ148" s="194">
        <v>11000</v>
      </c>
      <c r="DK148" s="194">
        <v>0</v>
      </c>
      <c r="DL148" s="194">
        <v>0</v>
      </c>
      <c r="DM148" s="194">
        <v>0</v>
      </c>
      <c r="DN148" s="194">
        <v>41028</v>
      </c>
      <c r="DO148" s="194">
        <v>1516</v>
      </c>
      <c r="DP148" s="194">
        <v>0</v>
      </c>
      <c r="DQ148" s="194">
        <v>0</v>
      </c>
      <c r="DR148" s="194">
        <v>0</v>
      </c>
      <c r="DS148" s="194">
        <v>0</v>
      </c>
      <c r="DT148" s="194">
        <v>0</v>
      </c>
      <c r="DU148" s="194">
        <v>615732</v>
      </c>
      <c r="DV148" s="194">
        <v>0</v>
      </c>
      <c r="DW148" s="194">
        <v>0</v>
      </c>
      <c r="DX148" s="194">
        <v>0</v>
      </c>
      <c r="DY148" s="194">
        <v>0</v>
      </c>
      <c r="DZ148" s="194">
        <v>0</v>
      </c>
      <c r="EA148" s="194">
        <v>216346</v>
      </c>
      <c r="EB148" s="194">
        <v>3350</v>
      </c>
      <c r="EC148" s="194">
        <v>0</v>
      </c>
      <c r="ED148" s="194">
        <v>0</v>
      </c>
      <c r="EE148" s="194">
        <v>0</v>
      </c>
      <c r="EF148" s="194">
        <v>0</v>
      </c>
      <c r="EG148" s="194">
        <v>0</v>
      </c>
      <c r="EH148" s="194">
        <v>0</v>
      </c>
      <c r="EI148" s="194">
        <v>0</v>
      </c>
      <c r="EJ148" s="194">
        <v>0</v>
      </c>
      <c r="EK148" s="194">
        <v>0</v>
      </c>
      <c r="EL148" s="194">
        <v>0</v>
      </c>
      <c r="EM148" s="194">
        <v>0</v>
      </c>
      <c r="EN148" s="194">
        <v>0</v>
      </c>
      <c r="EO148" s="194">
        <v>0</v>
      </c>
      <c r="EP148" s="194">
        <v>0</v>
      </c>
      <c r="EQ148" s="194">
        <v>0</v>
      </c>
      <c r="ER148" s="194">
        <v>684</v>
      </c>
      <c r="ES148" s="194">
        <v>0</v>
      </c>
      <c r="ET148" s="194">
        <v>5703</v>
      </c>
      <c r="EU148" s="194">
        <v>0</v>
      </c>
      <c r="EV148" s="194">
        <v>10793</v>
      </c>
      <c r="EW148" s="194">
        <v>0</v>
      </c>
      <c r="EX148" s="194">
        <v>5661</v>
      </c>
      <c r="EY148" s="194">
        <v>725</v>
      </c>
      <c r="EZ148" s="194">
        <v>2508</v>
      </c>
      <c r="FA148" s="194">
        <v>0</v>
      </c>
      <c r="FB148" s="194">
        <v>0</v>
      </c>
      <c r="FC148" s="194">
        <v>0</v>
      </c>
      <c r="FD148" s="194">
        <v>0</v>
      </c>
      <c r="FE148" s="194">
        <v>0</v>
      </c>
      <c r="FF148" s="194">
        <v>0</v>
      </c>
      <c r="FG148" s="194">
        <v>0</v>
      </c>
      <c r="FH148" s="194">
        <v>0</v>
      </c>
      <c r="FI148" s="194">
        <v>311307</v>
      </c>
      <c r="FJ148" s="194">
        <v>0</v>
      </c>
      <c r="FK148" s="194">
        <v>0</v>
      </c>
      <c r="FL148" s="194">
        <v>0</v>
      </c>
      <c r="FM148" s="194">
        <v>44934</v>
      </c>
      <c r="FN148" s="194">
        <v>0</v>
      </c>
      <c r="FO148" s="194">
        <v>0</v>
      </c>
      <c r="FP148" s="194">
        <v>0</v>
      </c>
      <c r="FQ148" s="194">
        <v>43930</v>
      </c>
      <c r="FR148" s="194">
        <v>139110</v>
      </c>
      <c r="FS148" s="194">
        <v>280</v>
      </c>
      <c r="FT148" s="194">
        <v>0</v>
      </c>
      <c r="FU148" s="194">
        <v>0</v>
      </c>
      <c r="FV148" s="194">
        <v>193</v>
      </c>
      <c r="FW148" s="194">
        <v>0</v>
      </c>
      <c r="FX148" s="194">
        <v>0</v>
      </c>
      <c r="FY148" s="194">
        <v>0</v>
      </c>
      <c r="FZ148" s="194">
        <v>0</v>
      </c>
      <c r="GA148" s="195">
        <v>1778261</v>
      </c>
      <c r="GB148" s="194">
        <v>0</v>
      </c>
      <c r="GC148" s="195">
        <v>1778261</v>
      </c>
    </row>
    <row r="149" spans="1:185">
      <c r="A149" s="206">
        <f t="shared" si="264"/>
        <v>0</v>
      </c>
      <c r="B149" s="197" t="s">
        <v>60</v>
      </c>
      <c r="C149" s="191" t="s">
        <v>212</v>
      </c>
      <c r="D149" s="191" t="s">
        <v>60</v>
      </c>
      <c r="E149" s="191" t="s">
        <v>165</v>
      </c>
      <c r="F149" s="191" t="s">
        <v>169</v>
      </c>
      <c r="G149" s="192">
        <v>1214</v>
      </c>
      <c r="H149" s="192">
        <v>0</v>
      </c>
      <c r="I149" s="193">
        <v>60.2</v>
      </c>
      <c r="J149" s="194">
        <v>409060172</v>
      </c>
      <c r="K149" s="198">
        <v>0</v>
      </c>
      <c r="L149" s="194">
        <v>280075</v>
      </c>
      <c r="M149" s="194">
        <v>0</v>
      </c>
      <c r="N149" s="194">
        <v>0</v>
      </c>
      <c r="O149" s="194">
        <v>0</v>
      </c>
      <c r="P149" s="194">
        <v>3086</v>
      </c>
      <c r="Q149" s="194">
        <v>2164</v>
      </c>
      <c r="R149" s="194">
        <v>0</v>
      </c>
      <c r="S149" s="194">
        <v>0</v>
      </c>
      <c r="T149" s="194">
        <v>0</v>
      </c>
      <c r="U149" s="194">
        <v>962445</v>
      </c>
      <c r="V149" s="194">
        <v>0</v>
      </c>
      <c r="W149" s="194">
        <v>0</v>
      </c>
      <c r="X149" s="194">
        <v>0</v>
      </c>
      <c r="Y149" s="194">
        <v>0</v>
      </c>
      <c r="Z149" s="194">
        <v>0</v>
      </c>
      <c r="AA149" s="194">
        <v>0</v>
      </c>
      <c r="AB149" s="194">
        <v>1603</v>
      </c>
      <c r="AC149" s="194">
        <v>0</v>
      </c>
      <c r="AD149" s="194">
        <v>0</v>
      </c>
      <c r="AE149" s="194">
        <v>0</v>
      </c>
      <c r="AF149" s="194">
        <v>0</v>
      </c>
      <c r="AG149" s="194">
        <v>0</v>
      </c>
      <c r="AH149" s="194">
        <v>0</v>
      </c>
      <c r="AI149" s="194">
        <v>0</v>
      </c>
      <c r="AJ149" s="194">
        <v>2232</v>
      </c>
      <c r="AK149" s="194">
        <v>15134</v>
      </c>
      <c r="AL149" s="194">
        <v>0</v>
      </c>
      <c r="AM149" s="194">
        <v>0</v>
      </c>
      <c r="AN149" s="194">
        <v>0</v>
      </c>
      <c r="AO149" s="194">
        <v>0</v>
      </c>
      <c r="AP149" s="194">
        <v>0</v>
      </c>
      <c r="AQ149" s="194">
        <v>0</v>
      </c>
      <c r="AR149" s="194">
        <v>0</v>
      </c>
      <c r="AS149" s="194">
        <v>0</v>
      </c>
      <c r="AT149" s="194">
        <v>0</v>
      </c>
      <c r="AU149" s="194">
        <v>0</v>
      </c>
      <c r="AV149" s="194">
        <v>0</v>
      </c>
      <c r="AW149" s="194">
        <v>0</v>
      </c>
      <c r="AX149" s="194">
        <v>0</v>
      </c>
      <c r="AY149" s="194">
        <v>0</v>
      </c>
      <c r="AZ149" s="194">
        <v>0</v>
      </c>
      <c r="BA149" s="194">
        <v>1963</v>
      </c>
      <c r="BB149" s="194">
        <v>7570</v>
      </c>
      <c r="BC149" s="194">
        <v>0</v>
      </c>
      <c r="BD149" s="194">
        <v>7848</v>
      </c>
      <c r="BE149" s="194">
        <v>0</v>
      </c>
      <c r="BF149" s="194">
        <v>0</v>
      </c>
      <c r="BG149" s="194">
        <v>0</v>
      </c>
      <c r="BH149" s="194">
        <v>0</v>
      </c>
      <c r="BI149" s="194">
        <v>0</v>
      </c>
      <c r="BJ149" s="194">
        <v>0</v>
      </c>
      <c r="BK149" s="194">
        <v>2392</v>
      </c>
      <c r="BL149" s="195">
        <v>1286513</v>
      </c>
      <c r="BM149" s="194">
        <v>5064</v>
      </c>
      <c r="BN149" s="194">
        <v>45381</v>
      </c>
      <c r="BO149" s="194">
        <v>0</v>
      </c>
      <c r="BP149" s="194">
        <v>0</v>
      </c>
      <c r="BQ149" s="194">
        <v>0</v>
      </c>
      <c r="BR149" s="194">
        <v>0</v>
      </c>
      <c r="BS149" s="194">
        <v>65468</v>
      </c>
      <c r="BT149" s="194">
        <v>0</v>
      </c>
      <c r="BU149" s="194">
        <v>0</v>
      </c>
      <c r="BV149" s="194">
        <v>1736</v>
      </c>
      <c r="BW149" s="194">
        <v>0</v>
      </c>
      <c r="BX149" s="194">
        <v>0</v>
      </c>
      <c r="BY149" s="194">
        <v>0</v>
      </c>
      <c r="BZ149" s="194">
        <v>23999</v>
      </c>
      <c r="CA149" s="194">
        <v>0</v>
      </c>
      <c r="CB149" s="194">
        <v>0</v>
      </c>
      <c r="CC149" s="194">
        <v>0</v>
      </c>
      <c r="CD149" s="194">
        <v>0</v>
      </c>
      <c r="CE149" s="194">
        <v>0</v>
      </c>
      <c r="CF149" s="194">
        <v>0</v>
      </c>
      <c r="CG149" s="194">
        <v>0</v>
      </c>
      <c r="CH149" s="194">
        <v>0</v>
      </c>
      <c r="CI149" s="194">
        <v>0</v>
      </c>
      <c r="CJ149" s="194">
        <v>0</v>
      </c>
      <c r="CK149" s="194">
        <v>0</v>
      </c>
      <c r="CL149" s="194">
        <v>0</v>
      </c>
      <c r="CM149" s="195">
        <v>1428162</v>
      </c>
      <c r="CN149" s="194">
        <v>0</v>
      </c>
      <c r="CO149" s="194">
        <v>0</v>
      </c>
      <c r="CP149" s="194">
        <v>0</v>
      </c>
      <c r="CQ149" s="194">
        <v>50733</v>
      </c>
      <c r="CR149" s="194">
        <v>0</v>
      </c>
      <c r="CS149" s="195">
        <v>1478895</v>
      </c>
      <c r="CT149" s="194">
        <v>111395</v>
      </c>
      <c r="CU149" s="194">
        <v>182638</v>
      </c>
      <c r="CV149" s="194">
        <v>0</v>
      </c>
      <c r="CW149" s="194">
        <v>0</v>
      </c>
      <c r="CX149" s="194">
        <v>14435</v>
      </c>
      <c r="CY149" s="194">
        <v>0</v>
      </c>
      <c r="CZ149" s="194">
        <v>0</v>
      </c>
      <c r="DA149" s="194">
        <v>0</v>
      </c>
      <c r="DB149" s="194">
        <v>0</v>
      </c>
      <c r="DC149" s="194">
        <v>0</v>
      </c>
      <c r="DD149" s="194">
        <v>0</v>
      </c>
      <c r="DE149" s="194">
        <v>0</v>
      </c>
      <c r="DF149" s="194">
        <v>0</v>
      </c>
      <c r="DG149" s="194">
        <v>0</v>
      </c>
      <c r="DH149" s="194">
        <v>64</v>
      </c>
      <c r="DI149" s="194">
        <v>84000</v>
      </c>
      <c r="DJ149" s="194">
        <v>0</v>
      </c>
      <c r="DK149" s="194">
        <v>0</v>
      </c>
      <c r="DL149" s="194">
        <v>0</v>
      </c>
      <c r="DM149" s="194">
        <v>0</v>
      </c>
      <c r="DN149" s="194">
        <v>22700</v>
      </c>
      <c r="DO149" s="194">
        <v>2676</v>
      </c>
      <c r="DP149" s="194">
        <v>0</v>
      </c>
      <c r="DQ149" s="194">
        <v>0</v>
      </c>
      <c r="DR149" s="194">
        <v>0</v>
      </c>
      <c r="DS149" s="194">
        <v>0</v>
      </c>
      <c r="DT149" s="194">
        <v>0</v>
      </c>
      <c r="DU149" s="194">
        <v>472297</v>
      </c>
      <c r="DV149" s="194">
        <v>0</v>
      </c>
      <c r="DW149" s="194">
        <v>0</v>
      </c>
      <c r="DX149" s="194">
        <v>0</v>
      </c>
      <c r="DY149" s="194">
        <v>0</v>
      </c>
      <c r="DZ149" s="194">
        <v>0</v>
      </c>
      <c r="EA149" s="194">
        <v>110399</v>
      </c>
      <c r="EB149" s="194">
        <v>2060</v>
      </c>
      <c r="EC149" s="194">
        <v>0</v>
      </c>
      <c r="ED149" s="194">
        <v>0</v>
      </c>
      <c r="EE149" s="194">
        <v>0</v>
      </c>
      <c r="EF149" s="194">
        <v>0</v>
      </c>
      <c r="EG149" s="194">
        <v>0</v>
      </c>
      <c r="EH149" s="194">
        <v>0</v>
      </c>
      <c r="EI149" s="194">
        <v>0</v>
      </c>
      <c r="EJ149" s="194">
        <v>0</v>
      </c>
      <c r="EK149" s="194">
        <v>0</v>
      </c>
      <c r="EL149" s="194">
        <v>0</v>
      </c>
      <c r="EM149" s="194">
        <v>0</v>
      </c>
      <c r="EN149" s="194">
        <v>0</v>
      </c>
      <c r="EO149" s="194">
        <v>1253</v>
      </c>
      <c r="EP149" s="194">
        <v>0</v>
      </c>
      <c r="EQ149" s="194">
        <v>0</v>
      </c>
      <c r="ER149" s="194">
        <v>782</v>
      </c>
      <c r="ES149" s="194">
        <v>0</v>
      </c>
      <c r="ET149" s="194">
        <v>8237</v>
      </c>
      <c r="EU149" s="194">
        <v>0</v>
      </c>
      <c r="EV149" s="194">
        <v>4959</v>
      </c>
      <c r="EW149" s="194">
        <v>0</v>
      </c>
      <c r="EX149" s="194">
        <v>10024</v>
      </c>
      <c r="EY149" s="194">
        <v>306</v>
      </c>
      <c r="EZ149" s="194">
        <v>0</v>
      </c>
      <c r="FA149" s="194">
        <v>0</v>
      </c>
      <c r="FB149" s="194">
        <v>0</v>
      </c>
      <c r="FC149" s="194">
        <v>0</v>
      </c>
      <c r="FD149" s="194">
        <v>0</v>
      </c>
      <c r="FE149" s="194">
        <v>0</v>
      </c>
      <c r="FF149" s="194">
        <v>0</v>
      </c>
      <c r="FG149" s="194">
        <v>0</v>
      </c>
      <c r="FH149" s="194">
        <v>0</v>
      </c>
      <c r="FI149" s="194">
        <v>142103</v>
      </c>
      <c r="FJ149" s="194">
        <v>0</v>
      </c>
      <c r="FK149" s="194">
        <v>0</v>
      </c>
      <c r="FL149" s="194">
        <v>0</v>
      </c>
      <c r="FM149" s="194">
        <v>43469</v>
      </c>
      <c r="FN149" s="194">
        <v>0</v>
      </c>
      <c r="FO149" s="194">
        <v>0</v>
      </c>
      <c r="FP149" s="194">
        <v>0</v>
      </c>
      <c r="FQ149" s="194">
        <v>38885</v>
      </c>
      <c r="FR149" s="194">
        <v>54103</v>
      </c>
      <c r="FS149" s="194">
        <v>889</v>
      </c>
      <c r="FT149" s="194">
        <v>0</v>
      </c>
      <c r="FU149" s="194">
        <v>0</v>
      </c>
      <c r="FV149" s="194">
        <v>1452</v>
      </c>
      <c r="FW149" s="194">
        <v>0</v>
      </c>
      <c r="FX149" s="194">
        <v>0</v>
      </c>
      <c r="FY149" s="194">
        <v>0</v>
      </c>
      <c r="FZ149" s="194">
        <v>0</v>
      </c>
      <c r="GA149" s="195">
        <v>1309124</v>
      </c>
      <c r="GB149" s="194">
        <v>50733</v>
      </c>
      <c r="GC149" s="195">
        <v>1359857</v>
      </c>
    </row>
    <row r="150" spans="1:185">
      <c r="A150" s="206">
        <f t="shared" si="264"/>
        <v>0</v>
      </c>
      <c r="B150" s="197" t="s">
        <v>61</v>
      </c>
      <c r="C150" s="191" t="s">
        <v>213</v>
      </c>
      <c r="D150" s="191" t="s">
        <v>61</v>
      </c>
      <c r="E150" s="191" t="s">
        <v>165</v>
      </c>
      <c r="F150" s="191" t="s">
        <v>169</v>
      </c>
      <c r="G150" s="192">
        <v>3545</v>
      </c>
      <c r="H150" s="192">
        <v>0</v>
      </c>
      <c r="I150" s="193">
        <v>43.8</v>
      </c>
      <c r="J150" s="194">
        <v>428006969</v>
      </c>
      <c r="K150" s="194">
        <v>632000</v>
      </c>
      <c r="L150" s="194">
        <v>564000</v>
      </c>
      <c r="M150" s="194">
        <v>0</v>
      </c>
      <c r="N150" s="194">
        <v>0</v>
      </c>
      <c r="O150" s="194">
        <v>0</v>
      </c>
      <c r="P150" s="194">
        <v>0</v>
      </c>
      <c r="Q150" s="194">
        <v>3386</v>
      </c>
      <c r="R150" s="194">
        <v>0</v>
      </c>
      <c r="S150" s="194">
        <v>0</v>
      </c>
      <c r="T150" s="194">
        <v>0</v>
      </c>
      <c r="U150" s="194">
        <v>1035159</v>
      </c>
      <c r="V150" s="194">
        <v>0</v>
      </c>
      <c r="W150" s="194">
        <v>0</v>
      </c>
      <c r="X150" s="194">
        <v>45476</v>
      </c>
      <c r="Y150" s="194">
        <v>0</v>
      </c>
      <c r="Z150" s="194">
        <v>0</v>
      </c>
      <c r="AA150" s="194">
        <v>0</v>
      </c>
      <c r="AB150" s="194">
        <v>3998</v>
      </c>
      <c r="AC150" s="194">
        <v>0</v>
      </c>
      <c r="AD150" s="194">
        <v>4633</v>
      </c>
      <c r="AE150" s="194">
        <v>0</v>
      </c>
      <c r="AF150" s="194">
        <v>0</v>
      </c>
      <c r="AG150" s="194">
        <v>0</v>
      </c>
      <c r="AH150" s="194">
        <v>0</v>
      </c>
      <c r="AI150" s="194">
        <v>0</v>
      </c>
      <c r="AJ150" s="194">
        <v>0</v>
      </c>
      <c r="AK150" s="194">
        <v>934</v>
      </c>
      <c r="AL150" s="194">
        <v>0</v>
      </c>
      <c r="AM150" s="194">
        <v>0</v>
      </c>
      <c r="AN150" s="194">
        <v>0</v>
      </c>
      <c r="AO150" s="194">
        <v>0</v>
      </c>
      <c r="AP150" s="194">
        <v>0</v>
      </c>
      <c r="AQ150" s="194">
        <v>190</v>
      </c>
      <c r="AR150" s="194">
        <v>0</v>
      </c>
      <c r="AS150" s="194">
        <v>0</v>
      </c>
      <c r="AT150" s="194">
        <v>0</v>
      </c>
      <c r="AU150" s="194">
        <v>4925</v>
      </c>
      <c r="AV150" s="194">
        <v>0</v>
      </c>
      <c r="AW150" s="194">
        <v>0</v>
      </c>
      <c r="AX150" s="194">
        <v>0</v>
      </c>
      <c r="AY150" s="194">
        <v>2371</v>
      </c>
      <c r="AZ150" s="194">
        <v>0</v>
      </c>
      <c r="BA150" s="194">
        <v>450</v>
      </c>
      <c r="BB150" s="194">
        <v>0</v>
      </c>
      <c r="BC150" s="194">
        <v>0</v>
      </c>
      <c r="BD150" s="194">
        <v>27893</v>
      </c>
      <c r="BE150" s="194">
        <v>0</v>
      </c>
      <c r="BF150" s="194">
        <v>0</v>
      </c>
      <c r="BG150" s="194">
        <v>0</v>
      </c>
      <c r="BH150" s="194">
        <v>0</v>
      </c>
      <c r="BI150" s="194">
        <v>0</v>
      </c>
      <c r="BJ150" s="194">
        <v>0</v>
      </c>
      <c r="BK150" s="194">
        <v>1849</v>
      </c>
      <c r="BL150" s="195">
        <v>1695263</v>
      </c>
      <c r="BM150" s="194">
        <v>20555</v>
      </c>
      <c r="BN150" s="194">
        <v>95364</v>
      </c>
      <c r="BO150" s="194">
        <v>0</v>
      </c>
      <c r="BP150" s="194">
        <v>0</v>
      </c>
      <c r="BQ150" s="194">
        <v>0</v>
      </c>
      <c r="BR150" s="194">
        <v>0</v>
      </c>
      <c r="BS150" s="194">
        <v>109104</v>
      </c>
      <c r="BT150" s="194">
        <v>0</v>
      </c>
      <c r="BU150" s="194">
        <v>0</v>
      </c>
      <c r="BV150" s="194">
        <v>15862</v>
      </c>
      <c r="BW150" s="194">
        <v>0</v>
      </c>
      <c r="BX150" s="194">
        <v>0</v>
      </c>
      <c r="BY150" s="194">
        <v>0</v>
      </c>
      <c r="BZ150" s="194">
        <v>0</v>
      </c>
      <c r="CA150" s="194">
        <v>0</v>
      </c>
      <c r="CB150" s="194">
        <v>0</v>
      </c>
      <c r="CC150" s="194">
        <v>0</v>
      </c>
      <c r="CD150" s="194">
        <v>0</v>
      </c>
      <c r="CE150" s="194">
        <v>0</v>
      </c>
      <c r="CF150" s="194">
        <v>0</v>
      </c>
      <c r="CG150" s="194">
        <v>0</v>
      </c>
      <c r="CH150" s="194">
        <v>0</v>
      </c>
      <c r="CI150" s="194">
        <v>0</v>
      </c>
      <c r="CJ150" s="194">
        <v>0</v>
      </c>
      <c r="CK150" s="194">
        <v>0</v>
      </c>
      <c r="CL150" s="194">
        <v>0</v>
      </c>
      <c r="CM150" s="195">
        <v>1936148</v>
      </c>
      <c r="CN150" s="194">
        <v>0</v>
      </c>
      <c r="CO150" s="194">
        <v>0</v>
      </c>
      <c r="CP150" s="194">
        <v>0</v>
      </c>
      <c r="CQ150" s="194">
        <v>0</v>
      </c>
      <c r="CR150" s="194">
        <v>0</v>
      </c>
      <c r="CS150" s="195">
        <v>1936148</v>
      </c>
      <c r="CT150" s="194">
        <v>104601</v>
      </c>
      <c r="CU150" s="194">
        <v>172350</v>
      </c>
      <c r="CV150" s="194">
        <v>0</v>
      </c>
      <c r="CW150" s="194">
        <v>0</v>
      </c>
      <c r="CX150" s="194">
        <v>11028</v>
      </c>
      <c r="CY150" s="194">
        <v>0</v>
      </c>
      <c r="CZ150" s="194">
        <v>0</v>
      </c>
      <c r="DA150" s="194">
        <v>0</v>
      </c>
      <c r="DB150" s="194">
        <v>0</v>
      </c>
      <c r="DC150" s="194">
        <v>0</v>
      </c>
      <c r="DD150" s="194">
        <v>0</v>
      </c>
      <c r="DE150" s="194">
        <v>0</v>
      </c>
      <c r="DF150" s="194">
        <v>0</v>
      </c>
      <c r="DG150" s="194">
        <v>0</v>
      </c>
      <c r="DH150" s="194">
        <v>8244</v>
      </c>
      <c r="DI150" s="194">
        <v>237500</v>
      </c>
      <c r="DJ150" s="194">
        <v>51700</v>
      </c>
      <c r="DK150" s="194">
        <v>0</v>
      </c>
      <c r="DL150" s="194">
        <v>0</v>
      </c>
      <c r="DM150" s="194">
        <v>0</v>
      </c>
      <c r="DN150" s="194">
        <v>31452</v>
      </c>
      <c r="DO150" s="194">
        <v>1000</v>
      </c>
      <c r="DP150" s="194">
        <v>0</v>
      </c>
      <c r="DQ150" s="194">
        <v>0</v>
      </c>
      <c r="DR150" s="194">
        <v>0</v>
      </c>
      <c r="DS150" s="194">
        <v>0</v>
      </c>
      <c r="DT150" s="194">
        <v>0</v>
      </c>
      <c r="DU150" s="194">
        <v>830272</v>
      </c>
      <c r="DV150" s="194">
        <v>0</v>
      </c>
      <c r="DW150" s="194">
        <v>0</v>
      </c>
      <c r="DX150" s="194">
        <v>0</v>
      </c>
      <c r="DY150" s="194">
        <v>0</v>
      </c>
      <c r="DZ150" s="194">
        <v>0</v>
      </c>
      <c r="EA150" s="194">
        <v>117794</v>
      </c>
      <c r="EB150" s="194">
        <v>1481</v>
      </c>
      <c r="EC150" s="194">
        <v>0</v>
      </c>
      <c r="ED150" s="194">
        <v>4000</v>
      </c>
      <c r="EE150" s="194">
        <v>0</v>
      </c>
      <c r="EF150" s="194">
        <v>0</v>
      </c>
      <c r="EG150" s="194">
        <v>0</v>
      </c>
      <c r="EH150" s="194">
        <v>0</v>
      </c>
      <c r="EI150" s="194">
        <v>0</v>
      </c>
      <c r="EJ150" s="194">
        <v>0</v>
      </c>
      <c r="EK150" s="194">
        <v>0</v>
      </c>
      <c r="EL150" s="194">
        <v>0</v>
      </c>
      <c r="EM150" s="194">
        <v>0</v>
      </c>
      <c r="EN150" s="194">
        <v>0</v>
      </c>
      <c r="EO150" s="194">
        <v>0</v>
      </c>
      <c r="EP150" s="194">
        <v>0</v>
      </c>
      <c r="EQ150" s="194">
        <v>0</v>
      </c>
      <c r="ER150" s="194">
        <v>0</v>
      </c>
      <c r="ES150" s="194">
        <v>0</v>
      </c>
      <c r="ET150" s="194">
        <v>27429</v>
      </c>
      <c r="EU150" s="194">
        <v>0</v>
      </c>
      <c r="EV150" s="194">
        <v>2994</v>
      </c>
      <c r="EW150" s="194">
        <v>5605</v>
      </c>
      <c r="EX150" s="194">
        <v>0</v>
      </c>
      <c r="EY150" s="194">
        <v>9159</v>
      </c>
      <c r="EZ150" s="194">
        <v>0</v>
      </c>
      <c r="FA150" s="194">
        <v>0</v>
      </c>
      <c r="FB150" s="194">
        <v>0</v>
      </c>
      <c r="FC150" s="194">
        <v>0</v>
      </c>
      <c r="FD150" s="194">
        <v>0</v>
      </c>
      <c r="FE150" s="194">
        <v>0</v>
      </c>
      <c r="FF150" s="194">
        <v>0</v>
      </c>
      <c r="FG150" s="194">
        <v>0</v>
      </c>
      <c r="FH150" s="194">
        <v>0</v>
      </c>
      <c r="FI150" s="194">
        <v>4442</v>
      </c>
      <c r="FJ150" s="194">
        <v>0</v>
      </c>
      <c r="FK150" s="194">
        <v>0</v>
      </c>
      <c r="FL150" s="194">
        <v>0</v>
      </c>
      <c r="FM150" s="194">
        <v>33000</v>
      </c>
      <c r="FN150" s="194">
        <v>0</v>
      </c>
      <c r="FO150" s="194">
        <v>0</v>
      </c>
      <c r="FP150" s="194">
        <v>0</v>
      </c>
      <c r="FQ150" s="194">
        <v>44575</v>
      </c>
      <c r="FR150" s="194">
        <v>63830</v>
      </c>
      <c r="FS150" s="194">
        <v>0</v>
      </c>
      <c r="FT150" s="194">
        <v>0</v>
      </c>
      <c r="FU150" s="194">
        <v>0</v>
      </c>
      <c r="FV150" s="194">
        <v>4208</v>
      </c>
      <c r="FW150" s="194">
        <v>0</v>
      </c>
      <c r="FX150" s="194">
        <v>0</v>
      </c>
      <c r="FY150" s="194">
        <v>105500</v>
      </c>
      <c r="FZ150" s="194">
        <v>35121</v>
      </c>
      <c r="GA150" s="195">
        <v>1907285</v>
      </c>
      <c r="GB150" s="194">
        <v>0</v>
      </c>
      <c r="GC150" s="195">
        <v>1907285</v>
      </c>
    </row>
    <row r="151" spans="1:185">
      <c r="A151" s="206">
        <f t="shared" si="264"/>
        <v>0</v>
      </c>
      <c r="B151" s="199" t="s">
        <v>62</v>
      </c>
      <c r="C151" s="191" t="s">
        <v>214</v>
      </c>
      <c r="D151" s="191" t="s">
        <v>62</v>
      </c>
      <c r="E151" s="191" t="s">
        <v>165</v>
      </c>
      <c r="F151" s="191" t="s">
        <v>173</v>
      </c>
      <c r="G151" s="193">
        <v>200</v>
      </c>
      <c r="H151" s="193">
        <v>0</v>
      </c>
      <c r="I151" s="193">
        <v>0.3</v>
      </c>
      <c r="J151" s="194">
        <v>13207727</v>
      </c>
      <c r="K151" s="198">
        <v>0</v>
      </c>
      <c r="L151" s="194">
        <v>0</v>
      </c>
      <c r="M151" s="194">
        <v>0</v>
      </c>
      <c r="N151" s="194">
        <v>0</v>
      </c>
      <c r="O151" s="194">
        <v>0</v>
      </c>
      <c r="P151" s="194">
        <v>0</v>
      </c>
      <c r="Q151" s="194">
        <v>0</v>
      </c>
      <c r="R151" s="194">
        <v>0</v>
      </c>
      <c r="S151" s="194">
        <v>0</v>
      </c>
      <c r="T151" s="194">
        <v>0</v>
      </c>
      <c r="U151" s="194">
        <v>32278</v>
      </c>
      <c r="V151" s="194">
        <v>7427</v>
      </c>
      <c r="W151" s="194">
        <v>0</v>
      </c>
      <c r="X151" s="194">
        <v>0</v>
      </c>
      <c r="Y151" s="194">
        <v>0</v>
      </c>
      <c r="Z151" s="194">
        <v>0</v>
      </c>
      <c r="AA151" s="194">
        <v>0</v>
      </c>
      <c r="AB151" s="194">
        <v>0</v>
      </c>
      <c r="AC151" s="194">
        <v>0</v>
      </c>
      <c r="AD151" s="194">
        <v>0</v>
      </c>
      <c r="AE151" s="194">
        <v>0</v>
      </c>
      <c r="AF151" s="194">
        <v>0</v>
      </c>
      <c r="AG151" s="194">
        <v>0</v>
      </c>
      <c r="AH151" s="194">
        <v>0</v>
      </c>
      <c r="AI151" s="194">
        <v>0</v>
      </c>
      <c r="AJ151" s="194">
        <v>105</v>
      </c>
      <c r="AK151" s="194">
        <v>80</v>
      </c>
      <c r="AL151" s="194">
        <v>0</v>
      </c>
      <c r="AM151" s="194">
        <v>0</v>
      </c>
      <c r="AN151" s="194">
        <v>0</v>
      </c>
      <c r="AO151" s="194">
        <v>0</v>
      </c>
      <c r="AP151" s="194">
        <v>0</v>
      </c>
      <c r="AQ151" s="194">
        <v>0</v>
      </c>
      <c r="AR151" s="194">
        <v>0</v>
      </c>
      <c r="AS151" s="194">
        <v>0</v>
      </c>
      <c r="AT151" s="194">
        <v>0</v>
      </c>
      <c r="AU151" s="194">
        <v>0</v>
      </c>
      <c r="AV151" s="194">
        <v>0</v>
      </c>
      <c r="AW151" s="194">
        <v>0</v>
      </c>
      <c r="AX151" s="194">
        <v>0</v>
      </c>
      <c r="AY151" s="194">
        <v>0</v>
      </c>
      <c r="AZ151" s="194">
        <v>0</v>
      </c>
      <c r="BA151" s="194">
        <v>2175</v>
      </c>
      <c r="BB151" s="194">
        <v>0</v>
      </c>
      <c r="BC151" s="194">
        <v>0</v>
      </c>
      <c r="BD151" s="194">
        <v>14541</v>
      </c>
      <c r="BE151" s="194">
        <v>0</v>
      </c>
      <c r="BF151" s="194">
        <v>0</v>
      </c>
      <c r="BG151" s="194">
        <v>0</v>
      </c>
      <c r="BH151" s="194">
        <v>0</v>
      </c>
      <c r="BI151" s="194">
        <v>0</v>
      </c>
      <c r="BJ151" s="194">
        <v>0</v>
      </c>
      <c r="BK151" s="194">
        <v>834</v>
      </c>
      <c r="BL151" s="195">
        <v>57440</v>
      </c>
      <c r="BM151" s="194">
        <v>3515</v>
      </c>
      <c r="BN151" s="194">
        <v>1775</v>
      </c>
      <c r="BO151" s="194">
        <v>0</v>
      </c>
      <c r="BP151" s="194">
        <v>0</v>
      </c>
      <c r="BQ151" s="194">
        <v>0</v>
      </c>
      <c r="BR151" s="194">
        <v>0</v>
      </c>
      <c r="BS151" s="194">
        <v>0</v>
      </c>
      <c r="BT151" s="194">
        <v>0</v>
      </c>
      <c r="BU151" s="194">
        <v>0</v>
      </c>
      <c r="BV151" s="194">
        <v>53</v>
      </c>
      <c r="BW151" s="194">
        <v>0</v>
      </c>
      <c r="BX151" s="194">
        <v>0</v>
      </c>
      <c r="BY151" s="194">
        <v>0</v>
      </c>
      <c r="BZ151" s="194">
        <v>0</v>
      </c>
      <c r="CA151" s="194">
        <v>0</v>
      </c>
      <c r="CB151" s="194">
        <v>0</v>
      </c>
      <c r="CC151" s="194">
        <v>0</v>
      </c>
      <c r="CD151" s="194">
        <v>0</v>
      </c>
      <c r="CE151" s="194">
        <v>0</v>
      </c>
      <c r="CF151" s="194">
        <v>0</v>
      </c>
      <c r="CG151" s="194">
        <v>0</v>
      </c>
      <c r="CH151" s="194">
        <v>0</v>
      </c>
      <c r="CI151" s="194">
        <v>0</v>
      </c>
      <c r="CJ151" s="194">
        <v>0</v>
      </c>
      <c r="CK151" s="194">
        <v>0</v>
      </c>
      <c r="CL151" s="194">
        <v>0</v>
      </c>
      <c r="CM151" s="195">
        <v>62783</v>
      </c>
      <c r="CN151" s="194">
        <v>0</v>
      </c>
      <c r="CO151" s="194">
        <v>0</v>
      </c>
      <c r="CP151" s="194">
        <v>0</v>
      </c>
      <c r="CQ151" s="194">
        <v>0</v>
      </c>
      <c r="CR151" s="194">
        <v>0</v>
      </c>
      <c r="CS151" s="195">
        <v>62783</v>
      </c>
      <c r="CT151" s="194">
        <v>6283</v>
      </c>
      <c r="CU151" s="194">
        <v>10525</v>
      </c>
      <c r="CV151" s="194">
        <v>0</v>
      </c>
      <c r="CW151" s="194">
        <v>0</v>
      </c>
      <c r="CX151" s="194">
        <v>0</v>
      </c>
      <c r="CY151" s="194">
        <v>0</v>
      </c>
      <c r="CZ151" s="194">
        <v>0</v>
      </c>
      <c r="DA151" s="194">
        <v>0</v>
      </c>
      <c r="DB151" s="194">
        <v>0</v>
      </c>
      <c r="DC151" s="194">
        <v>0</v>
      </c>
      <c r="DD151" s="194">
        <v>0</v>
      </c>
      <c r="DE151" s="194">
        <v>0</v>
      </c>
      <c r="DF151" s="194">
        <v>0</v>
      </c>
      <c r="DG151" s="194">
        <v>0</v>
      </c>
      <c r="DH151" s="194">
        <v>8275</v>
      </c>
      <c r="DI151" s="194">
        <v>9560</v>
      </c>
      <c r="DJ151" s="194">
        <v>2480</v>
      </c>
      <c r="DK151" s="194">
        <v>0</v>
      </c>
      <c r="DL151" s="194">
        <v>0</v>
      </c>
      <c r="DM151" s="194">
        <v>0</v>
      </c>
      <c r="DN151" s="194">
        <v>0</v>
      </c>
      <c r="DO151" s="194">
        <v>0</v>
      </c>
      <c r="DP151" s="194">
        <v>0</v>
      </c>
      <c r="DQ151" s="194">
        <v>0</v>
      </c>
      <c r="DR151" s="194">
        <v>0</v>
      </c>
      <c r="DS151" s="194">
        <v>0</v>
      </c>
      <c r="DT151" s="194">
        <v>0</v>
      </c>
      <c r="DU151" s="194">
        <v>0</v>
      </c>
      <c r="DV151" s="194">
        <v>0</v>
      </c>
      <c r="DW151" s="194">
        <v>0</v>
      </c>
      <c r="DX151" s="194">
        <v>0</v>
      </c>
      <c r="DY151" s="194">
        <v>0</v>
      </c>
      <c r="DZ151" s="194">
        <v>0</v>
      </c>
      <c r="EA151" s="194">
        <v>0</v>
      </c>
      <c r="EB151" s="194">
        <v>2606</v>
      </c>
      <c r="EC151" s="194">
        <v>0</v>
      </c>
      <c r="ED151" s="194">
        <v>0</v>
      </c>
      <c r="EE151" s="194">
        <v>0</v>
      </c>
      <c r="EF151" s="194">
        <v>0</v>
      </c>
      <c r="EG151" s="194">
        <v>0</v>
      </c>
      <c r="EH151" s="194">
        <v>0</v>
      </c>
      <c r="EI151" s="194">
        <v>0</v>
      </c>
      <c r="EJ151" s="194">
        <v>0</v>
      </c>
      <c r="EK151" s="194">
        <v>0</v>
      </c>
      <c r="EL151" s="194">
        <v>0</v>
      </c>
      <c r="EM151" s="194">
        <v>0</v>
      </c>
      <c r="EN151" s="194">
        <v>0</v>
      </c>
      <c r="EO151" s="194">
        <v>0</v>
      </c>
      <c r="EP151" s="194">
        <v>0</v>
      </c>
      <c r="EQ151" s="194">
        <v>0</v>
      </c>
      <c r="ER151" s="194">
        <v>2891</v>
      </c>
      <c r="ES151" s="194">
        <v>0</v>
      </c>
      <c r="ET151" s="194">
        <v>0</v>
      </c>
      <c r="EU151" s="194">
        <v>0</v>
      </c>
      <c r="EV151" s="194">
        <v>0</v>
      </c>
      <c r="EW151" s="194">
        <v>0</v>
      </c>
      <c r="EX151" s="194">
        <v>0</v>
      </c>
      <c r="EY151" s="194">
        <v>0</v>
      </c>
      <c r="EZ151" s="194">
        <v>2588</v>
      </c>
      <c r="FA151" s="194">
        <v>0</v>
      </c>
      <c r="FB151" s="194">
        <v>500</v>
      </c>
      <c r="FC151" s="194">
        <v>0</v>
      </c>
      <c r="FD151" s="194">
        <v>0</v>
      </c>
      <c r="FE151" s="194">
        <v>0</v>
      </c>
      <c r="FF151" s="194">
        <v>0</v>
      </c>
      <c r="FG151" s="194">
        <v>0</v>
      </c>
      <c r="FH151" s="194">
        <v>0</v>
      </c>
      <c r="FI151" s="194">
        <v>0</v>
      </c>
      <c r="FJ151" s="194">
        <v>0</v>
      </c>
      <c r="FK151" s="194">
        <v>0</v>
      </c>
      <c r="FL151" s="194">
        <v>0</v>
      </c>
      <c r="FM151" s="194">
        <v>0</v>
      </c>
      <c r="FN151" s="194">
        <v>0</v>
      </c>
      <c r="FO151" s="194">
        <v>0</v>
      </c>
      <c r="FP151" s="194">
        <v>0</v>
      </c>
      <c r="FQ151" s="194">
        <v>970</v>
      </c>
      <c r="FR151" s="194">
        <v>0</v>
      </c>
      <c r="FS151" s="194">
        <v>0</v>
      </c>
      <c r="FT151" s="194">
        <v>0</v>
      </c>
      <c r="FU151" s="194">
        <v>0</v>
      </c>
      <c r="FV151" s="194">
        <v>0</v>
      </c>
      <c r="FW151" s="194">
        <v>0</v>
      </c>
      <c r="FX151" s="194">
        <v>0</v>
      </c>
      <c r="FY151" s="194">
        <v>0</v>
      </c>
      <c r="FZ151" s="194">
        <v>0</v>
      </c>
      <c r="GA151" s="195">
        <v>46678</v>
      </c>
      <c r="GB151" s="194">
        <v>0</v>
      </c>
      <c r="GC151" s="195">
        <v>46678</v>
      </c>
    </row>
    <row r="152" spans="1:185">
      <c r="A152" s="206">
        <f t="shared" si="264"/>
        <v>0</v>
      </c>
      <c r="B152" s="197" t="s">
        <v>63</v>
      </c>
      <c r="C152" s="191" t="s">
        <v>215</v>
      </c>
      <c r="D152" s="191" t="s">
        <v>63</v>
      </c>
      <c r="E152" s="191" t="s">
        <v>165</v>
      </c>
      <c r="F152" s="191" t="s">
        <v>169</v>
      </c>
      <c r="G152" s="192">
        <v>7775</v>
      </c>
      <c r="H152" s="192">
        <v>0</v>
      </c>
      <c r="I152" s="193">
        <v>67.400000000000006</v>
      </c>
      <c r="J152" s="194">
        <v>748080021</v>
      </c>
      <c r="K152" s="198">
        <v>0</v>
      </c>
      <c r="L152" s="194">
        <v>845580</v>
      </c>
      <c r="M152" s="194">
        <v>0</v>
      </c>
      <c r="N152" s="194">
        <v>0</v>
      </c>
      <c r="O152" s="194">
        <v>0</v>
      </c>
      <c r="P152" s="194">
        <v>1085</v>
      </c>
      <c r="Q152" s="194">
        <v>5202</v>
      </c>
      <c r="R152" s="194">
        <v>0</v>
      </c>
      <c r="S152" s="194">
        <v>0</v>
      </c>
      <c r="T152" s="194">
        <v>0</v>
      </c>
      <c r="U152" s="194">
        <v>1840340</v>
      </c>
      <c r="V152" s="194">
        <v>0</v>
      </c>
      <c r="W152" s="194">
        <v>0</v>
      </c>
      <c r="X152" s="194">
        <v>57788</v>
      </c>
      <c r="Y152" s="194">
        <v>0</v>
      </c>
      <c r="Z152" s="194">
        <v>0</v>
      </c>
      <c r="AA152" s="194">
        <v>0</v>
      </c>
      <c r="AB152" s="194">
        <v>11498</v>
      </c>
      <c r="AC152" s="194">
        <v>0</v>
      </c>
      <c r="AD152" s="194">
        <v>160</v>
      </c>
      <c r="AE152" s="194">
        <v>0</v>
      </c>
      <c r="AF152" s="194">
        <v>0</v>
      </c>
      <c r="AG152" s="194">
        <v>0</v>
      </c>
      <c r="AH152" s="194">
        <v>0</v>
      </c>
      <c r="AI152" s="194">
        <v>34394</v>
      </c>
      <c r="AJ152" s="194">
        <v>23284</v>
      </c>
      <c r="AK152" s="194">
        <v>54254</v>
      </c>
      <c r="AL152" s="194">
        <v>0</v>
      </c>
      <c r="AM152" s="194">
        <v>0</v>
      </c>
      <c r="AN152" s="194">
        <v>0</v>
      </c>
      <c r="AO152" s="194">
        <v>0</v>
      </c>
      <c r="AP152" s="194">
        <v>0</v>
      </c>
      <c r="AQ152" s="194">
        <v>0</v>
      </c>
      <c r="AR152" s="194">
        <v>0</v>
      </c>
      <c r="AS152" s="194">
        <v>0</v>
      </c>
      <c r="AT152" s="194">
        <v>0</v>
      </c>
      <c r="AU152" s="194">
        <v>0</v>
      </c>
      <c r="AV152" s="194">
        <v>0</v>
      </c>
      <c r="AW152" s="194">
        <v>0</v>
      </c>
      <c r="AX152" s="194">
        <v>0</v>
      </c>
      <c r="AY152" s="194">
        <v>0</v>
      </c>
      <c r="AZ152" s="194">
        <v>0</v>
      </c>
      <c r="BA152" s="194">
        <v>36192</v>
      </c>
      <c r="BB152" s="194">
        <v>10100</v>
      </c>
      <c r="BC152" s="194">
        <v>0</v>
      </c>
      <c r="BD152" s="194">
        <v>62742</v>
      </c>
      <c r="BE152" s="194">
        <v>0</v>
      </c>
      <c r="BF152" s="194">
        <v>4854</v>
      </c>
      <c r="BG152" s="194">
        <v>0</v>
      </c>
      <c r="BH152" s="194">
        <v>0</v>
      </c>
      <c r="BI152" s="194">
        <v>100</v>
      </c>
      <c r="BJ152" s="194">
        <v>0</v>
      </c>
      <c r="BK152" s="194">
        <v>155</v>
      </c>
      <c r="BL152" s="195">
        <v>2987727</v>
      </c>
      <c r="BM152" s="194">
        <v>23788</v>
      </c>
      <c r="BN152" s="194">
        <v>201469</v>
      </c>
      <c r="BO152" s="194">
        <v>16468</v>
      </c>
      <c r="BP152" s="194">
        <v>0</v>
      </c>
      <c r="BQ152" s="194">
        <v>0</v>
      </c>
      <c r="BR152" s="194">
        <v>0</v>
      </c>
      <c r="BS152" s="194">
        <v>165398</v>
      </c>
      <c r="BT152" s="194">
        <v>0</v>
      </c>
      <c r="BU152" s="194">
        <v>0</v>
      </c>
      <c r="BV152" s="194">
        <v>4470</v>
      </c>
      <c r="BW152" s="194">
        <v>0</v>
      </c>
      <c r="BX152" s="194">
        <v>0</v>
      </c>
      <c r="BY152" s="194">
        <v>0</v>
      </c>
      <c r="BZ152" s="194">
        <v>2444</v>
      </c>
      <c r="CA152" s="194">
        <v>0</v>
      </c>
      <c r="CB152" s="194">
        <v>0</v>
      </c>
      <c r="CC152" s="194">
        <v>0</v>
      </c>
      <c r="CD152" s="194">
        <v>0</v>
      </c>
      <c r="CE152" s="194">
        <v>0</v>
      </c>
      <c r="CF152" s="194">
        <v>0</v>
      </c>
      <c r="CG152" s="194">
        <v>0</v>
      </c>
      <c r="CH152" s="194">
        <v>0</v>
      </c>
      <c r="CI152" s="194">
        <v>0</v>
      </c>
      <c r="CJ152" s="194">
        <v>0</v>
      </c>
      <c r="CK152" s="194">
        <v>0</v>
      </c>
      <c r="CL152" s="194">
        <v>0</v>
      </c>
      <c r="CM152" s="195">
        <v>3401765</v>
      </c>
      <c r="CN152" s="194">
        <v>0</v>
      </c>
      <c r="CO152" s="194">
        <v>0</v>
      </c>
      <c r="CP152" s="194">
        <v>0</v>
      </c>
      <c r="CQ152" s="194">
        <v>117505</v>
      </c>
      <c r="CR152" s="194">
        <v>0</v>
      </c>
      <c r="CS152" s="195">
        <v>3519270</v>
      </c>
      <c r="CT152" s="194">
        <v>108593</v>
      </c>
      <c r="CU152" s="194">
        <v>371170</v>
      </c>
      <c r="CV152" s="194">
        <v>0</v>
      </c>
      <c r="CW152" s="194">
        <v>0</v>
      </c>
      <c r="CX152" s="194">
        <v>19403</v>
      </c>
      <c r="CY152" s="194">
        <v>0</v>
      </c>
      <c r="CZ152" s="194">
        <v>0</v>
      </c>
      <c r="DA152" s="194">
        <v>0</v>
      </c>
      <c r="DB152" s="194">
        <v>0</v>
      </c>
      <c r="DC152" s="194">
        <v>0</v>
      </c>
      <c r="DD152" s="194">
        <v>0</v>
      </c>
      <c r="DE152" s="194">
        <v>0</v>
      </c>
      <c r="DF152" s="194">
        <v>0</v>
      </c>
      <c r="DG152" s="194">
        <v>0</v>
      </c>
      <c r="DH152" s="194">
        <v>19327</v>
      </c>
      <c r="DI152" s="194">
        <v>0</v>
      </c>
      <c r="DJ152" s="194">
        <v>42000</v>
      </c>
      <c r="DK152" s="194">
        <v>0</v>
      </c>
      <c r="DL152" s="194">
        <v>0</v>
      </c>
      <c r="DM152" s="194">
        <v>0</v>
      </c>
      <c r="DN152" s="194">
        <v>18054</v>
      </c>
      <c r="DO152" s="194">
        <v>6051</v>
      </c>
      <c r="DP152" s="194">
        <v>0</v>
      </c>
      <c r="DQ152" s="194">
        <v>0</v>
      </c>
      <c r="DR152" s="194">
        <v>0</v>
      </c>
      <c r="DS152" s="194">
        <v>0</v>
      </c>
      <c r="DT152" s="194">
        <v>0</v>
      </c>
      <c r="DU152" s="194">
        <v>1877367</v>
      </c>
      <c r="DV152" s="194">
        <v>0</v>
      </c>
      <c r="DW152" s="194">
        <v>0</v>
      </c>
      <c r="DX152" s="194">
        <v>0</v>
      </c>
      <c r="DY152" s="194">
        <v>0</v>
      </c>
      <c r="DZ152" s="194">
        <v>0</v>
      </c>
      <c r="EA152" s="194">
        <v>305531</v>
      </c>
      <c r="EB152" s="194">
        <v>19400</v>
      </c>
      <c r="EC152" s="194">
        <v>0</v>
      </c>
      <c r="ED152" s="194">
        <v>0</v>
      </c>
      <c r="EE152" s="194">
        <v>0</v>
      </c>
      <c r="EF152" s="194">
        <v>0</v>
      </c>
      <c r="EG152" s="194">
        <v>0</v>
      </c>
      <c r="EH152" s="194">
        <v>0</v>
      </c>
      <c r="EI152" s="194">
        <v>0</v>
      </c>
      <c r="EJ152" s="194">
        <v>0</v>
      </c>
      <c r="EK152" s="194">
        <v>0</v>
      </c>
      <c r="EL152" s="194">
        <v>0</v>
      </c>
      <c r="EM152" s="194">
        <v>7253</v>
      </c>
      <c r="EN152" s="194">
        <v>220620</v>
      </c>
      <c r="EO152" s="194">
        <v>1211</v>
      </c>
      <c r="EP152" s="194">
        <v>0</v>
      </c>
      <c r="EQ152" s="194">
        <v>0</v>
      </c>
      <c r="ER152" s="194">
        <v>79695</v>
      </c>
      <c r="ES152" s="194">
        <v>0</v>
      </c>
      <c r="ET152" s="194">
        <v>65313</v>
      </c>
      <c r="EU152" s="194">
        <v>0</v>
      </c>
      <c r="EV152" s="194">
        <v>9815</v>
      </c>
      <c r="EW152" s="194">
        <v>0</v>
      </c>
      <c r="EX152" s="194">
        <v>75980</v>
      </c>
      <c r="EY152" s="194">
        <v>17554</v>
      </c>
      <c r="EZ152" s="194">
        <v>0</v>
      </c>
      <c r="FA152" s="194">
        <v>0</v>
      </c>
      <c r="FB152" s="194">
        <v>0</v>
      </c>
      <c r="FC152" s="194">
        <v>0</v>
      </c>
      <c r="FD152" s="194">
        <v>0</v>
      </c>
      <c r="FE152" s="194">
        <v>0</v>
      </c>
      <c r="FF152" s="194">
        <v>0</v>
      </c>
      <c r="FG152" s="194">
        <v>0</v>
      </c>
      <c r="FH152" s="194">
        <v>0</v>
      </c>
      <c r="FI152" s="194">
        <v>29608</v>
      </c>
      <c r="FJ152" s="194">
        <v>0</v>
      </c>
      <c r="FK152" s="194">
        <v>0</v>
      </c>
      <c r="FL152" s="194">
        <v>0</v>
      </c>
      <c r="FM152" s="194">
        <v>71178</v>
      </c>
      <c r="FN152" s="194">
        <v>0</v>
      </c>
      <c r="FO152" s="194">
        <v>0</v>
      </c>
      <c r="FP152" s="194">
        <v>0</v>
      </c>
      <c r="FQ152" s="194">
        <v>84888</v>
      </c>
      <c r="FR152" s="194">
        <v>118555</v>
      </c>
      <c r="FS152" s="194">
        <v>1726</v>
      </c>
      <c r="FT152" s="194">
        <v>0</v>
      </c>
      <c r="FU152" s="194">
        <v>0</v>
      </c>
      <c r="FV152" s="194">
        <v>6472</v>
      </c>
      <c r="FW152" s="194">
        <v>8672</v>
      </c>
      <c r="FX152" s="194">
        <v>0</v>
      </c>
      <c r="FY152" s="194">
        <v>0</v>
      </c>
      <c r="FZ152" s="194">
        <v>0</v>
      </c>
      <c r="GA152" s="195">
        <v>3585432</v>
      </c>
      <c r="GB152" s="194">
        <v>117505</v>
      </c>
      <c r="GC152" s="195">
        <v>3702937</v>
      </c>
    </row>
    <row r="153" spans="1:185">
      <c r="A153" s="206">
        <f t="shared" si="264"/>
        <v>0</v>
      </c>
      <c r="B153" s="197" t="s">
        <v>64</v>
      </c>
      <c r="C153" s="191" t="s">
        <v>216</v>
      </c>
      <c r="D153" s="191" t="s">
        <v>64</v>
      </c>
      <c r="E153" s="191" t="s">
        <v>165</v>
      </c>
      <c r="F153" s="191" t="s">
        <v>169</v>
      </c>
      <c r="G153" s="192">
        <v>2048</v>
      </c>
      <c r="H153" s="192">
        <v>0</v>
      </c>
      <c r="I153" s="193">
        <v>39.700000000000003</v>
      </c>
      <c r="J153" s="194">
        <v>258437047</v>
      </c>
      <c r="K153" s="194">
        <v>250000</v>
      </c>
      <c r="L153" s="194">
        <v>1049845</v>
      </c>
      <c r="M153" s="194">
        <v>0</v>
      </c>
      <c r="N153" s="194">
        <v>0</v>
      </c>
      <c r="O153" s="194">
        <v>0</v>
      </c>
      <c r="P153" s="194">
        <v>0</v>
      </c>
      <c r="Q153" s="194">
        <v>3187</v>
      </c>
      <c r="R153" s="194">
        <v>0</v>
      </c>
      <c r="S153" s="194">
        <v>0</v>
      </c>
      <c r="T153" s="194">
        <v>0</v>
      </c>
      <c r="U153" s="194">
        <v>628297</v>
      </c>
      <c r="V153" s="194">
        <v>0</v>
      </c>
      <c r="W153" s="194">
        <v>0</v>
      </c>
      <c r="X153" s="194">
        <v>17523</v>
      </c>
      <c r="Y153" s="194">
        <v>0</v>
      </c>
      <c r="Z153" s="194">
        <v>0</v>
      </c>
      <c r="AA153" s="194">
        <v>0</v>
      </c>
      <c r="AB153" s="194">
        <v>2104</v>
      </c>
      <c r="AC153" s="194">
        <v>0</v>
      </c>
      <c r="AD153" s="194">
        <v>10</v>
      </c>
      <c r="AE153" s="194">
        <v>0</v>
      </c>
      <c r="AF153" s="194">
        <v>0</v>
      </c>
      <c r="AG153" s="194">
        <v>0</v>
      </c>
      <c r="AH153" s="194">
        <v>0</v>
      </c>
      <c r="AI153" s="194">
        <v>0</v>
      </c>
      <c r="AJ153" s="194">
        <v>2948</v>
      </c>
      <c r="AK153" s="194">
        <v>2822</v>
      </c>
      <c r="AL153" s="194">
        <v>59168</v>
      </c>
      <c r="AM153" s="194">
        <v>58636</v>
      </c>
      <c r="AN153" s="194">
        <v>0</v>
      </c>
      <c r="AO153" s="194">
        <v>0</v>
      </c>
      <c r="AP153" s="194">
        <v>0</v>
      </c>
      <c r="AQ153" s="194">
        <v>0</v>
      </c>
      <c r="AR153" s="194">
        <v>0</v>
      </c>
      <c r="AS153" s="194">
        <v>0</v>
      </c>
      <c r="AT153" s="194">
        <v>0</v>
      </c>
      <c r="AU153" s="194">
        <v>0</v>
      </c>
      <c r="AV153" s="194">
        <v>0</v>
      </c>
      <c r="AW153" s="194">
        <v>0</v>
      </c>
      <c r="AX153" s="194">
        <v>0</v>
      </c>
      <c r="AY153" s="194">
        <v>0</v>
      </c>
      <c r="AZ153" s="194">
        <v>0</v>
      </c>
      <c r="BA153" s="194">
        <v>8414</v>
      </c>
      <c r="BB153" s="194">
        <v>0</v>
      </c>
      <c r="BC153" s="194">
        <v>0</v>
      </c>
      <c r="BD153" s="194">
        <v>13376</v>
      </c>
      <c r="BE153" s="194">
        <v>0</v>
      </c>
      <c r="BF153" s="194">
        <v>2873</v>
      </c>
      <c r="BG153" s="194">
        <v>0</v>
      </c>
      <c r="BH153" s="194">
        <v>2624</v>
      </c>
      <c r="BI153" s="194">
        <v>180</v>
      </c>
      <c r="BJ153" s="194">
        <v>0</v>
      </c>
      <c r="BK153" s="194">
        <v>1811</v>
      </c>
      <c r="BL153" s="195">
        <v>1853817</v>
      </c>
      <c r="BM153" s="194">
        <v>6751</v>
      </c>
      <c r="BN153" s="194">
        <v>29063</v>
      </c>
      <c r="BO153" s="194">
        <v>0</v>
      </c>
      <c r="BP153" s="194">
        <v>0</v>
      </c>
      <c r="BQ153" s="194">
        <v>0</v>
      </c>
      <c r="BR153" s="194">
        <v>0</v>
      </c>
      <c r="BS153" s="194">
        <v>137047</v>
      </c>
      <c r="BT153" s="194">
        <v>0</v>
      </c>
      <c r="BU153" s="194">
        <v>0</v>
      </c>
      <c r="BV153" s="194">
        <v>3396</v>
      </c>
      <c r="BW153" s="194">
        <v>0</v>
      </c>
      <c r="BX153" s="194">
        <v>0</v>
      </c>
      <c r="BY153" s="194">
        <v>0</v>
      </c>
      <c r="BZ153" s="194">
        <v>0</v>
      </c>
      <c r="CA153" s="194">
        <v>0</v>
      </c>
      <c r="CB153" s="194">
        <v>0</v>
      </c>
      <c r="CC153" s="194">
        <v>0</v>
      </c>
      <c r="CD153" s="194">
        <v>0</v>
      </c>
      <c r="CE153" s="194">
        <v>202696</v>
      </c>
      <c r="CF153" s="194">
        <v>0</v>
      </c>
      <c r="CG153" s="194">
        <v>0</v>
      </c>
      <c r="CH153" s="194">
        <v>0</v>
      </c>
      <c r="CI153" s="194">
        <v>0</v>
      </c>
      <c r="CJ153" s="194">
        <v>0</v>
      </c>
      <c r="CK153" s="194">
        <v>0</v>
      </c>
      <c r="CL153" s="194">
        <v>0</v>
      </c>
      <c r="CM153" s="195">
        <v>2232769</v>
      </c>
      <c r="CN153" s="194">
        <v>0</v>
      </c>
      <c r="CO153" s="194">
        <v>0</v>
      </c>
      <c r="CP153" s="194">
        <v>0</v>
      </c>
      <c r="CQ153" s="194">
        <v>599001</v>
      </c>
      <c r="CR153" s="194">
        <v>0</v>
      </c>
      <c r="CS153" s="195">
        <v>2831771</v>
      </c>
      <c r="CT153" s="194">
        <v>132201</v>
      </c>
      <c r="CU153" s="194">
        <v>221634</v>
      </c>
      <c r="CV153" s="194">
        <v>0</v>
      </c>
      <c r="CW153" s="194">
        <v>0</v>
      </c>
      <c r="CX153" s="194">
        <v>34250</v>
      </c>
      <c r="CY153" s="194">
        <v>0</v>
      </c>
      <c r="CZ153" s="194">
        <v>0</v>
      </c>
      <c r="DA153" s="194">
        <v>0</v>
      </c>
      <c r="DB153" s="194">
        <v>0</v>
      </c>
      <c r="DC153" s="194">
        <v>0</v>
      </c>
      <c r="DD153" s="194">
        <v>0</v>
      </c>
      <c r="DE153" s="194">
        <v>0</v>
      </c>
      <c r="DF153" s="194">
        <v>0</v>
      </c>
      <c r="DG153" s="194">
        <v>2596</v>
      </c>
      <c r="DH153" s="194">
        <v>0</v>
      </c>
      <c r="DI153" s="194">
        <v>0</v>
      </c>
      <c r="DJ153" s="194">
        <v>0</v>
      </c>
      <c r="DK153" s="194">
        <v>0</v>
      </c>
      <c r="DL153" s="194">
        <v>0</v>
      </c>
      <c r="DM153" s="194">
        <v>0</v>
      </c>
      <c r="DN153" s="194">
        <v>4932</v>
      </c>
      <c r="DO153" s="194">
        <v>1338</v>
      </c>
      <c r="DP153" s="194">
        <v>0</v>
      </c>
      <c r="DQ153" s="194">
        <v>0</v>
      </c>
      <c r="DR153" s="194">
        <v>0</v>
      </c>
      <c r="DS153" s="194">
        <v>0</v>
      </c>
      <c r="DT153" s="194">
        <v>0</v>
      </c>
      <c r="DU153" s="194">
        <v>557297</v>
      </c>
      <c r="DV153" s="194">
        <v>0</v>
      </c>
      <c r="DW153" s="194">
        <v>0</v>
      </c>
      <c r="DX153" s="194">
        <v>0</v>
      </c>
      <c r="DY153" s="194">
        <v>0</v>
      </c>
      <c r="DZ153" s="194">
        <v>0</v>
      </c>
      <c r="EA153" s="194">
        <v>105401</v>
      </c>
      <c r="EB153" s="194">
        <v>28433</v>
      </c>
      <c r="EC153" s="194">
        <v>0</v>
      </c>
      <c r="ED153" s="194">
        <v>0</v>
      </c>
      <c r="EE153" s="194">
        <v>0</v>
      </c>
      <c r="EF153" s="194">
        <v>0</v>
      </c>
      <c r="EG153" s="194">
        <v>0</v>
      </c>
      <c r="EH153" s="194">
        <v>206182</v>
      </c>
      <c r="EI153" s="194">
        <v>0</v>
      </c>
      <c r="EJ153" s="194">
        <v>0</v>
      </c>
      <c r="EK153" s="194">
        <v>0</v>
      </c>
      <c r="EL153" s="194">
        <v>0</v>
      </c>
      <c r="EM153" s="194">
        <v>0</v>
      </c>
      <c r="EN153" s="194">
        <v>0</v>
      </c>
      <c r="EO153" s="194">
        <v>0</v>
      </c>
      <c r="EP153" s="194">
        <v>0</v>
      </c>
      <c r="EQ153" s="194">
        <v>260</v>
      </c>
      <c r="ER153" s="194">
        <v>5057</v>
      </c>
      <c r="ES153" s="194">
        <v>0</v>
      </c>
      <c r="ET153" s="194">
        <v>36158</v>
      </c>
      <c r="EU153" s="194">
        <v>16000</v>
      </c>
      <c r="EV153" s="194">
        <v>6907</v>
      </c>
      <c r="EW153" s="194">
        <v>0</v>
      </c>
      <c r="EX153" s="194">
        <v>423</v>
      </c>
      <c r="EY153" s="194">
        <v>15441</v>
      </c>
      <c r="EZ153" s="194">
        <v>638</v>
      </c>
      <c r="FA153" s="194">
        <v>0</v>
      </c>
      <c r="FB153" s="194">
        <v>0</v>
      </c>
      <c r="FC153" s="194">
        <v>65020</v>
      </c>
      <c r="FD153" s="194">
        <v>0</v>
      </c>
      <c r="FE153" s="194">
        <v>0</v>
      </c>
      <c r="FF153" s="194">
        <v>0</v>
      </c>
      <c r="FG153" s="194">
        <v>25019</v>
      </c>
      <c r="FH153" s="194">
        <v>0</v>
      </c>
      <c r="FI153" s="194">
        <v>242506</v>
      </c>
      <c r="FJ153" s="194">
        <v>0</v>
      </c>
      <c r="FK153" s="194">
        <v>0</v>
      </c>
      <c r="FL153" s="194">
        <v>0</v>
      </c>
      <c r="FM153" s="194">
        <v>84297</v>
      </c>
      <c r="FN153" s="194">
        <v>0</v>
      </c>
      <c r="FO153" s="194">
        <v>0</v>
      </c>
      <c r="FP153" s="194">
        <v>0</v>
      </c>
      <c r="FQ153" s="194">
        <v>61008</v>
      </c>
      <c r="FR153" s="194">
        <v>145301</v>
      </c>
      <c r="FS153" s="194">
        <v>601</v>
      </c>
      <c r="FT153" s="194">
        <v>0</v>
      </c>
      <c r="FU153" s="194">
        <v>0</v>
      </c>
      <c r="FV153" s="194">
        <v>0</v>
      </c>
      <c r="FW153" s="194">
        <v>0</v>
      </c>
      <c r="FX153" s="194">
        <v>4500</v>
      </c>
      <c r="FY153" s="194">
        <v>43750</v>
      </c>
      <c r="FZ153" s="194">
        <v>9497</v>
      </c>
      <c r="GA153" s="195">
        <v>2056646</v>
      </c>
      <c r="GB153" s="194">
        <v>599001</v>
      </c>
      <c r="GC153" s="195">
        <v>2655648</v>
      </c>
    </row>
    <row r="154" spans="1:185">
      <c r="A154" s="206">
        <f t="shared" si="264"/>
        <v>0</v>
      </c>
      <c r="B154" s="197" t="s">
        <v>65</v>
      </c>
      <c r="C154" s="191" t="s">
        <v>217</v>
      </c>
      <c r="D154" s="191" t="s">
        <v>65</v>
      </c>
      <c r="E154" s="191" t="s">
        <v>165</v>
      </c>
      <c r="F154" s="191" t="s">
        <v>169</v>
      </c>
      <c r="G154" s="192">
        <v>21535</v>
      </c>
      <c r="H154" s="192">
        <v>0</v>
      </c>
      <c r="I154" s="193">
        <v>32.6</v>
      </c>
      <c r="J154" s="194">
        <v>1953841698</v>
      </c>
      <c r="K154" s="194">
        <v>44886577</v>
      </c>
      <c r="L154" s="194">
        <v>2795691</v>
      </c>
      <c r="M154" s="194">
        <v>0</v>
      </c>
      <c r="N154" s="194">
        <v>0</v>
      </c>
      <c r="O154" s="194">
        <v>0</v>
      </c>
      <c r="P154" s="194">
        <v>0</v>
      </c>
      <c r="Q154" s="194">
        <v>20003</v>
      </c>
      <c r="R154" s="194">
        <v>0</v>
      </c>
      <c r="S154" s="194">
        <v>0</v>
      </c>
      <c r="T154" s="194">
        <v>0</v>
      </c>
      <c r="U154" s="194">
        <v>4871503</v>
      </c>
      <c r="V154" s="194">
        <v>0</v>
      </c>
      <c r="W154" s="194">
        <v>0</v>
      </c>
      <c r="X154" s="194">
        <v>207610</v>
      </c>
      <c r="Y154" s="194">
        <v>0</v>
      </c>
      <c r="Z154" s="194">
        <v>0</v>
      </c>
      <c r="AA154" s="194">
        <v>0</v>
      </c>
      <c r="AB154" s="194">
        <v>13489</v>
      </c>
      <c r="AC154" s="194">
        <v>0</v>
      </c>
      <c r="AD154" s="194">
        <v>0</v>
      </c>
      <c r="AE154" s="194">
        <v>394314</v>
      </c>
      <c r="AF154" s="194">
        <v>0</v>
      </c>
      <c r="AG154" s="194">
        <v>91</v>
      </c>
      <c r="AH154" s="194">
        <v>0</v>
      </c>
      <c r="AI154" s="194">
        <v>0</v>
      </c>
      <c r="AJ154" s="194">
        <v>418095</v>
      </c>
      <c r="AK154" s="194">
        <v>650069</v>
      </c>
      <c r="AL154" s="194">
        <v>2443464</v>
      </c>
      <c r="AM154" s="194">
        <v>44518</v>
      </c>
      <c r="AN154" s="194">
        <v>0</v>
      </c>
      <c r="AO154" s="194">
        <v>0</v>
      </c>
      <c r="AP154" s="194">
        <v>0</v>
      </c>
      <c r="AQ154" s="194">
        <v>0</v>
      </c>
      <c r="AR154" s="194">
        <v>0</v>
      </c>
      <c r="AS154" s="194">
        <v>0</v>
      </c>
      <c r="AT154" s="194">
        <v>0</v>
      </c>
      <c r="AU154" s="194">
        <v>0</v>
      </c>
      <c r="AV154" s="194">
        <v>0</v>
      </c>
      <c r="AW154" s="194">
        <v>0</v>
      </c>
      <c r="AX154" s="194">
        <v>105000</v>
      </c>
      <c r="AY154" s="194">
        <v>0</v>
      </c>
      <c r="AZ154" s="194">
        <v>0</v>
      </c>
      <c r="BA154" s="194">
        <v>94577</v>
      </c>
      <c r="BB154" s="194">
        <v>3148</v>
      </c>
      <c r="BC154" s="194">
        <v>1600</v>
      </c>
      <c r="BD154" s="194">
        <v>395117</v>
      </c>
      <c r="BE154" s="194">
        <v>0</v>
      </c>
      <c r="BF154" s="194">
        <v>19541</v>
      </c>
      <c r="BG154" s="194">
        <v>0</v>
      </c>
      <c r="BH154" s="194">
        <v>0</v>
      </c>
      <c r="BI154" s="194">
        <v>12880</v>
      </c>
      <c r="BJ154" s="194">
        <v>0</v>
      </c>
      <c r="BK154" s="194">
        <v>120376</v>
      </c>
      <c r="BL154" s="195">
        <v>12611086</v>
      </c>
      <c r="BM154" s="194">
        <v>66979</v>
      </c>
      <c r="BN154" s="194">
        <v>908386</v>
      </c>
      <c r="BO154" s="194">
        <v>0</v>
      </c>
      <c r="BP154" s="194">
        <v>0</v>
      </c>
      <c r="BQ154" s="194">
        <v>0</v>
      </c>
      <c r="BR154" s="194">
        <v>0</v>
      </c>
      <c r="BS154" s="194">
        <v>123237</v>
      </c>
      <c r="BT154" s="194">
        <v>0</v>
      </c>
      <c r="BU154" s="194">
        <v>0</v>
      </c>
      <c r="BV154" s="194">
        <v>23969</v>
      </c>
      <c r="BW154" s="194">
        <v>0</v>
      </c>
      <c r="BX154" s="194">
        <v>0</v>
      </c>
      <c r="BY154" s="194">
        <v>0</v>
      </c>
      <c r="BZ154" s="194">
        <v>1256</v>
      </c>
      <c r="CA154" s="194">
        <v>0</v>
      </c>
      <c r="CB154" s="194">
        <v>0</v>
      </c>
      <c r="CC154" s="194">
        <v>0</v>
      </c>
      <c r="CD154" s="194">
        <v>0</v>
      </c>
      <c r="CE154" s="194">
        <v>0</v>
      </c>
      <c r="CF154" s="194">
        <v>0</v>
      </c>
      <c r="CG154" s="194">
        <v>77099</v>
      </c>
      <c r="CH154" s="194">
        <v>0</v>
      </c>
      <c r="CI154" s="194">
        <v>0</v>
      </c>
      <c r="CJ154" s="194">
        <v>0</v>
      </c>
      <c r="CK154" s="194">
        <v>0</v>
      </c>
      <c r="CL154" s="194">
        <v>0</v>
      </c>
      <c r="CM154" s="195">
        <v>13812012</v>
      </c>
      <c r="CN154" s="194">
        <v>0</v>
      </c>
      <c r="CO154" s="194">
        <v>0</v>
      </c>
      <c r="CP154" s="194">
        <v>0</v>
      </c>
      <c r="CQ154" s="194">
        <v>202550</v>
      </c>
      <c r="CR154" s="194">
        <v>0</v>
      </c>
      <c r="CS154" s="195">
        <v>14014562</v>
      </c>
      <c r="CT154" s="194">
        <v>936452</v>
      </c>
      <c r="CU154" s="194">
        <v>1259125</v>
      </c>
      <c r="CV154" s="194">
        <v>0</v>
      </c>
      <c r="CW154" s="194">
        <v>0</v>
      </c>
      <c r="CX154" s="194">
        <v>164407</v>
      </c>
      <c r="CY154" s="194">
        <v>0</v>
      </c>
      <c r="CZ154" s="194">
        <v>0</v>
      </c>
      <c r="DA154" s="194">
        <v>0</v>
      </c>
      <c r="DB154" s="194">
        <v>0</v>
      </c>
      <c r="DC154" s="194">
        <v>0</v>
      </c>
      <c r="DD154" s="194">
        <v>0</v>
      </c>
      <c r="DE154" s="194">
        <v>0</v>
      </c>
      <c r="DF154" s="194">
        <v>0</v>
      </c>
      <c r="DG154" s="194">
        <v>0</v>
      </c>
      <c r="DH154" s="194">
        <v>224416</v>
      </c>
      <c r="DI154" s="194">
        <v>0</v>
      </c>
      <c r="DJ154" s="194">
        <v>1046993</v>
      </c>
      <c r="DK154" s="194">
        <v>0</v>
      </c>
      <c r="DL154" s="194">
        <v>0</v>
      </c>
      <c r="DM154" s="194">
        <v>0</v>
      </c>
      <c r="DN154" s="194">
        <v>260395</v>
      </c>
      <c r="DO154" s="194">
        <v>2500</v>
      </c>
      <c r="DP154" s="194">
        <v>0</v>
      </c>
      <c r="DQ154" s="194">
        <v>0</v>
      </c>
      <c r="DR154" s="194">
        <v>0</v>
      </c>
      <c r="DS154" s="194">
        <v>81885</v>
      </c>
      <c r="DT154" s="194">
        <v>0</v>
      </c>
      <c r="DU154" s="194">
        <v>1866566</v>
      </c>
      <c r="DV154" s="194">
        <v>0</v>
      </c>
      <c r="DW154" s="194">
        <v>0</v>
      </c>
      <c r="DX154" s="194">
        <v>0</v>
      </c>
      <c r="DY154" s="194">
        <v>0</v>
      </c>
      <c r="DZ154" s="194">
        <v>0</v>
      </c>
      <c r="EA154" s="194">
        <v>303871</v>
      </c>
      <c r="EB154" s="194">
        <v>26006</v>
      </c>
      <c r="EC154" s="194">
        <v>0</v>
      </c>
      <c r="ED154" s="194">
        <v>0</v>
      </c>
      <c r="EE154" s="194">
        <v>0</v>
      </c>
      <c r="EF154" s="194">
        <v>0</v>
      </c>
      <c r="EG154" s="194">
        <v>0</v>
      </c>
      <c r="EH154" s="194">
        <v>0</v>
      </c>
      <c r="EI154" s="194">
        <v>0</v>
      </c>
      <c r="EJ154" s="194">
        <v>0</v>
      </c>
      <c r="EK154" s="194">
        <v>0</v>
      </c>
      <c r="EL154" s="194">
        <v>0</v>
      </c>
      <c r="EM154" s="194">
        <v>0</v>
      </c>
      <c r="EN154" s="194">
        <v>0</v>
      </c>
      <c r="EO154" s="194">
        <v>0</v>
      </c>
      <c r="EP154" s="194">
        <v>0</v>
      </c>
      <c r="EQ154" s="194">
        <v>0</v>
      </c>
      <c r="ER154" s="194">
        <v>916599</v>
      </c>
      <c r="ES154" s="194">
        <v>0</v>
      </c>
      <c r="ET154" s="194">
        <v>8155</v>
      </c>
      <c r="EU154" s="194">
        <v>0</v>
      </c>
      <c r="EV154" s="194">
        <v>10500</v>
      </c>
      <c r="EW154" s="194">
        <v>54872</v>
      </c>
      <c r="EX154" s="194">
        <v>475</v>
      </c>
      <c r="EY154" s="194">
        <v>86993</v>
      </c>
      <c r="EZ154" s="194">
        <v>0</v>
      </c>
      <c r="FA154" s="194">
        <v>0</v>
      </c>
      <c r="FB154" s="194">
        <v>0</v>
      </c>
      <c r="FC154" s="194">
        <v>3367464</v>
      </c>
      <c r="FD154" s="194">
        <v>0</v>
      </c>
      <c r="FE154" s="194">
        <v>0</v>
      </c>
      <c r="FF154" s="194">
        <v>0</v>
      </c>
      <c r="FG154" s="194">
        <v>2900</v>
      </c>
      <c r="FH154" s="194">
        <v>0</v>
      </c>
      <c r="FI154" s="194">
        <v>97856</v>
      </c>
      <c r="FJ154" s="194">
        <v>7600</v>
      </c>
      <c r="FK154" s="194">
        <v>3785</v>
      </c>
      <c r="FL154" s="194">
        <v>0</v>
      </c>
      <c r="FM154" s="194">
        <v>391061</v>
      </c>
      <c r="FN154" s="194">
        <v>0</v>
      </c>
      <c r="FO154" s="194">
        <v>0</v>
      </c>
      <c r="FP154" s="194">
        <v>0</v>
      </c>
      <c r="FQ154" s="194">
        <v>269494</v>
      </c>
      <c r="FR154" s="194">
        <v>580254</v>
      </c>
      <c r="FS154" s="194">
        <v>3573</v>
      </c>
      <c r="FT154" s="194">
        <v>0</v>
      </c>
      <c r="FU154" s="194">
        <v>0</v>
      </c>
      <c r="FV154" s="194">
        <v>25145</v>
      </c>
      <c r="FW154" s="194">
        <v>0</v>
      </c>
      <c r="FX154" s="194">
        <v>16000</v>
      </c>
      <c r="FY154" s="194">
        <v>2451465</v>
      </c>
      <c r="FZ154" s="194">
        <v>1811220</v>
      </c>
      <c r="GA154" s="195">
        <v>16278028</v>
      </c>
      <c r="GB154" s="194">
        <v>202550</v>
      </c>
      <c r="GC154" s="195">
        <v>16480578</v>
      </c>
    </row>
    <row r="155" spans="1:185">
      <c r="A155" s="206">
        <f t="shared" si="264"/>
        <v>0</v>
      </c>
      <c r="B155" s="197" t="s">
        <v>66</v>
      </c>
      <c r="C155" s="191" t="s">
        <v>218</v>
      </c>
      <c r="D155" s="191" t="s">
        <v>66</v>
      </c>
      <c r="E155" s="191" t="s">
        <v>165</v>
      </c>
      <c r="F155" s="191" t="s">
        <v>169</v>
      </c>
      <c r="G155" s="192">
        <v>14765</v>
      </c>
      <c r="H155" s="192">
        <v>0</v>
      </c>
      <c r="I155" s="193">
        <v>27.9</v>
      </c>
      <c r="J155" s="194">
        <v>1496744943</v>
      </c>
      <c r="K155" s="194">
        <v>3220000</v>
      </c>
      <c r="L155" s="194">
        <v>1286626</v>
      </c>
      <c r="M155" s="194">
        <v>0</v>
      </c>
      <c r="N155" s="194">
        <v>1182</v>
      </c>
      <c r="O155" s="194">
        <v>0</v>
      </c>
      <c r="P155" s="194">
        <v>646</v>
      </c>
      <c r="Q155" s="194">
        <v>9321</v>
      </c>
      <c r="R155" s="194">
        <v>0</v>
      </c>
      <c r="S155" s="194">
        <v>0</v>
      </c>
      <c r="T155" s="194">
        <v>0</v>
      </c>
      <c r="U155" s="194">
        <v>3611321</v>
      </c>
      <c r="V155" s="194">
        <v>0</v>
      </c>
      <c r="W155" s="194">
        <v>0</v>
      </c>
      <c r="X155" s="194">
        <v>152312</v>
      </c>
      <c r="Y155" s="194">
        <v>0</v>
      </c>
      <c r="Z155" s="194">
        <v>0</v>
      </c>
      <c r="AA155" s="194">
        <v>0</v>
      </c>
      <c r="AB155" s="194">
        <v>4288</v>
      </c>
      <c r="AC155" s="194">
        <v>0</v>
      </c>
      <c r="AD155" s="194">
        <v>3240</v>
      </c>
      <c r="AE155" s="194">
        <v>3120</v>
      </c>
      <c r="AF155" s="194">
        <v>0</v>
      </c>
      <c r="AG155" s="194">
        <v>0</v>
      </c>
      <c r="AH155" s="194">
        <v>0</v>
      </c>
      <c r="AI155" s="194">
        <v>0</v>
      </c>
      <c r="AJ155" s="194">
        <v>1605420</v>
      </c>
      <c r="AK155" s="194">
        <v>2687245</v>
      </c>
      <c r="AL155" s="194">
        <v>0</v>
      </c>
      <c r="AM155" s="194">
        <v>127147</v>
      </c>
      <c r="AN155" s="194">
        <v>0</v>
      </c>
      <c r="AO155" s="194">
        <v>0</v>
      </c>
      <c r="AP155" s="194">
        <v>0</v>
      </c>
      <c r="AQ155" s="194">
        <v>130</v>
      </c>
      <c r="AR155" s="194">
        <v>0</v>
      </c>
      <c r="AS155" s="194">
        <v>36577</v>
      </c>
      <c r="AT155" s="194">
        <v>0</v>
      </c>
      <c r="AU155" s="194">
        <v>2625</v>
      </c>
      <c r="AV155" s="194">
        <v>0</v>
      </c>
      <c r="AW155" s="194">
        <v>0</v>
      </c>
      <c r="AX155" s="194">
        <v>0</v>
      </c>
      <c r="AY155" s="194">
        <v>55364</v>
      </c>
      <c r="AZ155" s="194">
        <v>0</v>
      </c>
      <c r="BA155" s="194">
        <v>90260</v>
      </c>
      <c r="BB155" s="194">
        <v>15864</v>
      </c>
      <c r="BC155" s="194">
        <v>48932</v>
      </c>
      <c r="BD155" s="194">
        <v>306070</v>
      </c>
      <c r="BE155" s="194">
        <v>0</v>
      </c>
      <c r="BF155" s="194">
        <v>24082</v>
      </c>
      <c r="BG155" s="194">
        <v>0</v>
      </c>
      <c r="BH155" s="194">
        <v>0</v>
      </c>
      <c r="BI155" s="194">
        <v>3013</v>
      </c>
      <c r="BJ155" s="194">
        <v>0</v>
      </c>
      <c r="BK155" s="194">
        <v>326174</v>
      </c>
      <c r="BL155" s="195">
        <v>10400959</v>
      </c>
      <c r="BM155" s="194">
        <v>26150</v>
      </c>
      <c r="BN155" s="194">
        <v>762328</v>
      </c>
      <c r="BO155" s="194">
        <v>22813</v>
      </c>
      <c r="BP155" s="194">
        <v>0</v>
      </c>
      <c r="BQ155" s="194">
        <v>7581</v>
      </c>
      <c r="BR155" s="194">
        <v>0</v>
      </c>
      <c r="BS155" s="194">
        <v>2022233</v>
      </c>
      <c r="BT155" s="194">
        <v>0</v>
      </c>
      <c r="BU155" s="194">
        <v>0</v>
      </c>
      <c r="BV155" s="194">
        <v>46572</v>
      </c>
      <c r="BW155" s="194">
        <v>0</v>
      </c>
      <c r="BX155" s="194">
        <v>0</v>
      </c>
      <c r="BY155" s="194">
        <v>0</v>
      </c>
      <c r="BZ155" s="194">
        <v>2816</v>
      </c>
      <c r="CA155" s="194">
        <v>0</v>
      </c>
      <c r="CB155" s="194">
        <v>0</v>
      </c>
      <c r="CC155" s="194">
        <v>0</v>
      </c>
      <c r="CD155" s="194">
        <v>15558</v>
      </c>
      <c r="CE155" s="194">
        <v>0</v>
      </c>
      <c r="CF155" s="194">
        <v>0</v>
      </c>
      <c r="CG155" s="194">
        <v>0</v>
      </c>
      <c r="CH155" s="194">
        <v>0</v>
      </c>
      <c r="CI155" s="194">
        <v>0</v>
      </c>
      <c r="CJ155" s="194">
        <v>0</v>
      </c>
      <c r="CK155" s="194">
        <v>0</v>
      </c>
      <c r="CL155" s="194">
        <v>0</v>
      </c>
      <c r="CM155" s="195">
        <v>13307010</v>
      </c>
      <c r="CN155" s="194">
        <v>0</v>
      </c>
      <c r="CO155" s="194">
        <v>0</v>
      </c>
      <c r="CP155" s="194">
        <v>0</v>
      </c>
      <c r="CQ155" s="194">
        <v>199933</v>
      </c>
      <c r="CR155" s="194">
        <v>0</v>
      </c>
      <c r="CS155" s="195">
        <v>13506943</v>
      </c>
      <c r="CT155" s="194">
        <v>273147</v>
      </c>
      <c r="CU155" s="194">
        <v>983132</v>
      </c>
      <c r="CV155" s="194">
        <v>0</v>
      </c>
      <c r="CW155" s="194">
        <v>0</v>
      </c>
      <c r="CX155" s="194">
        <v>2016626</v>
      </c>
      <c r="CY155" s="194">
        <v>0</v>
      </c>
      <c r="CZ155" s="194">
        <v>0</v>
      </c>
      <c r="DA155" s="194">
        <v>0</v>
      </c>
      <c r="DB155" s="194">
        <v>0</v>
      </c>
      <c r="DC155" s="194">
        <v>0</v>
      </c>
      <c r="DD155" s="194">
        <v>0</v>
      </c>
      <c r="DE155" s="194">
        <v>0</v>
      </c>
      <c r="DF155" s="194">
        <v>0</v>
      </c>
      <c r="DG155" s="194">
        <v>0</v>
      </c>
      <c r="DH155" s="194">
        <v>19870</v>
      </c>
      <c r="DI155" s="194">
        <v>1134961</v>
      </c>
      <c r="DJ155" s="194">
        <v>379999</v>
      </c>
      <c r="DK155" s="194">
        <v>0</v>
      </c>
      <c r="DL155" s="194">
        <v>0</v>
      </c>
      <c r="DM155" s="194">
        <v>401</v>
      </c>
      <c r="DN155" s="194">
        <v>13576</v>
      </c>
      <c r="DO155" s="194">
        <v>4300</v>
      </c>
      <c r="DP155" s="194">
        <v>0</v>
      </c>
      <c r="DQ155" s="194">
        <v>0</v>
      </c>
      <c r="DR155" s="194">
        <v>0</v>
      </c>
      <c r="DS155" s="194">
        <v>0</v>
      </c>
      <c r="DT155" s="194">
        <v>0</v>
      </c>
      <c r="DU155" s="194">
        <v>3443101</v>
      </c>
      <c r="DV155" s="194">
        <v>0</v>
      </c>
      <c r="DW155" s="194">
        <v>0</v>
      </c>
      <c r="DX155" s="194">
        <v>0</v>
      </c>
      <c r="DY155" s="194">
        <v>0</v>
      </c>
      <c r="DZ155" s="194">
        <v>0</v>
      </c>
      <c r="EA155" s="194">
        <v>295627</v>
      </c>
      <c r="EB155" s="194">
        <v>34300</v>
      </c>
      <c r="EC155" s="194">
        <v>75466</v>
      </c>
      <c r="ED155" s="194">
        <v>0</v>
      </c>
      <c r="EE155" s="194">
        <v>0</v>
      </c>
      <c r="EF155" s="194">
        <v>0</v>
      </c>
      <c r="EG155" s="194">
        <v>0</v>
      </c>
      <c r="EH155" s="194">
        <v>0</v>
      </c>
      <c r="EI155" s="194">
        <v>0</v>
      </c>
      <c r="EJ155" s="194">
        <v>0</v>
      </c>
      <c r="EK155" s="194">
        <v>0</v>
      </c>
      <c r="EL155" s="194">
        <v>0</v>
      </c>
      <c r="EM155" s="194">
        <v>0</v>
      </c>
      <c r="EN155" s="194">
        <v>0</v>
      </c>
      <c r="EO155" s="194">
        <v>5491</v>
      </c>
      <c r="EP155" s="194">
        <v>0</v>
      </c>
      <c r="EQ155" s="194">
        <v>0</v>
      </c>
      <c r="ER155" s="194">
        <v>217852</v>
      </c>
      <c r="ES155" s="194">
        <v>0</v>
      </c>
      <c r="ET155" s="194">
        <v>124331</v>
      </c>
      <c r="EU155" s="194">
        <v>290694</v>
      </c>
      <c r="EV155" s="194">
        <v>1577</v>
      </c>
      <c r="EW155" s="194">
        <v>416220</v>
      </c>
      <c r="EX155" s="194">
        <v>8160</v>
      </c>
      <c r="EY155" s="194">
        <v>8074</v>
      </c>
      <c r="EZ155" s="194">
        <v>11827</v>
      </c>
      <c r="FA155" s="194">
        <v>0</v>
      </c>
      <c r="FB155" s="194">
        <v>1050</v>
      </c>
      <c r="FC155" s="194">
        <v>0</v>
      </c>
      <c r="FD155" s="194">
        <v>0</v>
      </c>
      <c r="FE155" s="194">
        <v>0</v>
      </c>
      <c r="FF155" s="194">
        <v>0</v>
      </c>
      <c r="FG155" s="194">
        <v>113767</v>
      </c>
      <c r="FH155" s="194">
        <v>0</v>
      </c>
      <c r="FI155" s="194">
        <v>433</v>
      </c>
      <c r="FJ155" s="194">
        <v>0</v>
      </c>
      <c r="FK155" s="194">
        <v>0</v>
      </c>
      <c r="FL155" s="194">
        <v>0</v>
      </c>
      <c r="FM155" s="194">
        <v>193541</v>
      </c>
      <c r="FN155" s="194">
        <v>0</v>
      </c>
      <c r="FO155" s="194">
        <v>0</v>
      </c>
      <c r="FP155" s="194">
        <v>0</v>
      </c>
      <c r="FQ155" s="194">
        <v>161260</v>
      </c>
      <c r="FR155" s="194">
        <v>357181</v>
      </c>
      <c r="FS155" s="194">
        <v>1726</v>
      </c>
      <c r="FT155" s="194">
        <v>0</v>
      </c>
      <c r="FU155" s="194">
        <v>0</v>
      </c>
      <c r="FV155" s="194">
        <v>9015</v>
      </c>
      <c r="FW155" s="194">
        <v>0</v>
      </c>
      <c r="FX155" s="194">
        <v>154240</v>
      </c>
      <c r="FY155" s="194">
        <v>125000</v>
      </c>
      <c r="FZ155" s="194">
        <v>131008</v>
      </c>
      <c r="GA155" s="195">
        <v>11006953</v>
      </c>
      <c r="GB155" s="194">
        <v>199933</v>
      </c>
      <c r="GC155" s="195">
        <v>11206886</v>
      </c>
    </row>
    <row r="156" spans="1:185">
      <c r="A156" s="206">
        <f t="shared" si="264"/>
        <v>0</v>
      </c>
      <c r="B156" s="199" t="s">
        <v>67</v>
      </c>
      <c r="C156" s="191" t="s">
        <v>219</v>
      </c>
      <c r="D156" s="191" t="s">
        <v>67</v>
      </c>
      <c r="E156" s="191" t="s">
        <v>165</v>
      </c>
      <c r="F156" s="191" t="s">
        <v>173</v>
      </c>
      <c r="G156" s="193">
        <v>623</v>
      </c>
      <c r="H156" s="193">
        <v>0</v>
      </c>
      <c r="I156" s="193">
        <v>1.1000000000000001</v>
      </c>
      <c r="J156" s="194">
        <v>55288695</v>
      </c>
      <c r="K156" s="194">
        <v>2108893</v>
      </c>
      <c r="L156" s="194">
        <v>319347</v>
      </c>
      <c r="M156" s="194">
        <v>0</v>
      </c>
      <c r="N156" s="194">
        <v>0</v>
      </c>
      <c r="O156" s="194">
        <v>0</v>
      </c>
      <c r="P156" s="194">
        <v>0</v>
      </c>
      <c r="Q156" s="194">
        <v>2650</v>
      </c>
      <c r="R156" s="194">
        <v>0</v>
      </c>
      <c r="S156" s="194">
        <v>0</v>
      </c>
      <c r="T156" s="194">
        <v>0</v>
      </c>
      <c r="U156" s="194">
        <v>135155</v>
      </c>
      <c r="V156" s="194">
        <v>0</v>
      </c>
      <c r="W156" s="194">
        <v>0</v>
      </c>
      <c r="X156" s="194">
        <v>54543</v>
      </c>
      <c r="Y156" s="194">
        <v>0</v>
      </c>
      <c r="Z156" s="194">
        <v>0</v>
      </c>
      <c r="AA156" s="194">
        <v>0</v>
      </c>
      <c r="AB156" s="194">
        <v>236</v>
      </c>
      <c r="AC156" s="194">
        <v>0</v>
      </c>
      <c r="AD156" s="194">
        <v>0</v>
      </c>
      <c r="AE156" s="194">
        <v>0</v>
      </c>
      <c r="AF156" s="194">
        <v>0</v>
      </c>
      <c r="AG156" s="194">
        <v>0</v>
      </c>
      <c r="AH156" s="194">
        <v>0</v>
      </c>
      <c r="AI156" s="194">
        <v>0</v>
      </c>
      <c r="AJ156" s="194">
        <v>40210</v>
      </c>
      <c r="AK156" s="194">
        <v>1963</v>
      </c>
      <c r="AL156" s="194">
        <v>147129</v>
      </c>
      <c r="AM156" s="194">
        <v>59186</v>
      </c>
      <c r="AN156" s="194">
        <v>0</v>
      </c>
      <c r="AO156" s="194">
        <v>0</v>
      </c>
      <c r="AP156" s="194">
        <v>0</v>
      </c>
      <c r="AQ156" s="194">
        <v>433447</v>
      </c>
      <c r="AR156" s="194">
        <v>0</v>
      </c>
      <c r="AS156" s="194">
        <v>1800</v>
      </c>
      <c r="AT156" s="194">
        <v>0</v>
      </c>
      <c r="AU156" s="194">
        <v>0</v>
      </c>
      <c r="AV156" s="194">
        <v>0</v>
      </c>
      <c r="AW156" s="194">
        <v>0</v>
      </c>
      <c r="AX156" s="194">
        <v>0</v>
      </c>
      <c r="AY156" s="194">
        <v>0</v>
      </c>
      <c r="AZ156" s="194">
        <v>0</v>
      </c>
      <c r="BA156" s="194">
        <v>1317</v>
      </c>
      <c r="BB156" s="194">
        <v>2166</v>
      </c>
      <c r="BC156" s="194">
        <v>17660</v>
      </c>
      <c r="BD156" s="194">
        <v>25</v>
      </c>
      <c r="BE156" s="194">
        <v>0</v>
      </c>
      <c r="BF156" s="194">
        <v>0</v>
      </c>
      <c r="BG156" s="194">
        <v>0</v>
      </c>
      <c r="BH156" s="194">
        <v>0</v>
      </c>
      <c r="BI156" s="194">
        <v>7375</v>
      </c>
      <c r="BJ156" s="194">
        <v>0</v>
      </c>
      <c r="BK156" s="194">
        <v>30934</v>
      </c>
      <c r="BL156" s="195">
        <v>1255143</v>
      </c>
      <c r="BM156" s="194">
        <v>6810</v>
      </c>
      <c r="BN156" s="194">
        <v>15098</v>
      </c>
      <c r="BO156" s="194">
        <v>0</v>
      </c>
      <c r="BP156" s="194">
        <v>0</v>
      </c>
      <c r="BQ156" s="194">
        <v>0</v>
      </c>
      <c r="BR156" s="194">
        <v>0</v>
      </c>
      <c r="BS156" s="194">
        <v>52791</v>
      </c>
      <c r="BT156" s="194">
        <v>0</v>
      </c>
      <c r="BU156" s="194">
        <v>0</v>
      </c>
      <c r="BV156" s="194">
        <v>0</v>
      </c>
      <c r="BW156" s="194">
        <v>0</v>
      </c>
      <c r="BX156" s="194">
        <v>4000</v>
      </c>
      <c r="BY156" s="194">
        <v>0</v>
      </c>
      <c r="BZ156" s="194">
        <v>0</v>
      </c>
      <c r="CA156" s="194">
        <v>0</v>
      </c>
      <c r="CB156" s="194">
        <v>0</v>
      </c>
      <c r="CC156" s="194">
        <v>0</v>
      </c>
      <c r="CD156" s="194">
        <v>0</v>
      </c>
      <c r="CE156" s="194">
        <v>0</v>
      </c>
      <c r="CF156" s="194">
        <v>0</v>
      </c>
      <c r="CG156" s="194">
        <v>0</v>
      </c>
      <c r="CH156" s="194">
        <v>0</v>
      </c>
      <c r="CI156" s="194">
        <v>0</v>
      </c>
      <c r="CJ156" s="194">
        <v>0</v>
      </c>
      <c r="CK156" s="194">
        <v>0</v>
      </c>
      <c r="CL156" s="194">
        <v>0</v>
      </c>
      <c r="CM156" s="195">
        <v>1333842</v>
      </c>
      <c r="CN156" s="194">
        <v>71500</v>
      </c>
      <c r="CO156" s="194">
        <v>0</v>
      </c>
      <c r="CP156" s="194">
        <v>0</v>
      </c>
      <c r="CQ156" s="194">
        <v>136950</v>
      </c>
      <c r="CR156" s="194">
        <v>0</v>
      </c>
      <c r="CS156" s="195">
        <v>1542292</v>
      </c>
      <c r="CT156" s="194">
        <v>49356</v>
      </c>
      <c r="CU156" s="194">
        <v>115509</v>
      </c>
      <c r="CV156" s="194">
        <v>0</v>
      </c>
      <c r="CW156" s="194">
        <v>0</v>
      </c>
      <c r="CX156" s="194">
        <v>1544</v>
      </c>
      <c r="CY156" s="194">
        <v>1515</v>
      </c>
      <c r="CZ156" s="194">
        <v>0</v>
      </c>
      <c r="DA156" s="194">
        <v>0</v>
      </c>
      <c r="DB156" s="194">
        <v>0</v>
      </c>
      <c r="DC156" s="194">
        <v>0</v>
      </c>
      <c r="DD156" s="194">
        <v>0</v>
      </c>
      <c r="DE156" s="194">
        <v>0</v>
      </c>
      <c r="DF156" s="194">
        <v>0</v>
      </c>
      <c r="DG156" s="194">
        <v>0</v>
      </c>
      <c r="DH156" s="194">
        <v>0</v>
      </c>
      <c r="DI156" s="194">
        <v>199828</v>
      </c>
      <c r="DJ156" s="194">
        <v>0</v>
      </c>
      <c r="DK156" s="194">
        <v>0</v>
      </c>
      <c r="DL156" s="194">
        <v>0</v>
      </c>
      <c r="DM156" s="194">
        <v>0</v>
      </c>
      <c r="DN156" s="194">
        <v>5378</v>
      </c>
      <c r="DO156" s="194">
        <v>0</v>
      </c>
      <c r="DP156" s="194">
        <v>0</v>
      </c>
      <c r="DQ156" s="194">
        <v>0</v>
      </c>
      <c r="DR156" s="194">
        <v>0</v>
      </c>
      <c r="DS156" s="194">
        <v>0</v>
      </c>
      <c r="DT156" s="194">
        <v>187</v>
      </c>
      <c r="DU156" s="194">
        <v>180995</v>
      </c>
      <c r="DV156" s="194">
        <v>0</v>
      </c>
      <c r="DW156" s="194">
        <v>0</v>
      </c>
      <c r="DX156" s="194">
        <v>0</v>
      </c>
      <c r="DY156" s="194">
        <v>0</v>
      </c>
      <c r="DZ156" s="194">
        <v>0</v>
      </c>
      <c r="EA156" s="194">
        <v>0</v>
      </c>
      <c r="EB156" s="194">
        <v>11961</v>
      </c>
      <c r="EC156" s="194">
        <v>0</v>
      </c>
      <c r="ED156" s="194">
        <v>0</v>
      </c>
      <c r="EE156" s="194">
        <v>0</v>
      </c>
      <c r="EF156" s="194">
        <v>0</v>
      </c>
      <c r="EG156" s="194">
        <v>0</v>
      </c>
      <c r="EH156" s="194">
        <v>0</v>
      </c>
      <c r="EI156" s="194">
        <v>0</v>
      </c>
      <c r="EJ156" s="194">
        <v>0</v>
      </c>
      <c r="EK156" s="194">
        <v>0</v>
      </c>
      <c r="EL156" s="194">
        <v>0</v>
      </c>
      <c r="EM156" s="194">
        <v>0</v>
      </c>
      <c r="EN156" s="194">
        <v>0</v>
      </c>
      <c r="EO156" s="194">
        <v>0</v>
      </c>
      <c r="EP156" s="194">
        <v>0</v>
      </c>
      <c r="EQ156" s="194">
        <v>0</v>
      </c>
      <c r="ER156" s="194">
        <v>36037</v>
      </c>
      <c r="ES156" s="194">
        <v>0</v>
      </c>
      <c r="ET156" s="194">
        <v>333</v>
      </c>
      <c r="EU156" s="194">
        <v>8000</v>
      </c>
      <c r="EV156" s="194">
        <v>190712</v>
      </c>
      <c r="EW156" s="194">
        <v>0</v>
      </c>
      <c r="EX156" s="194">
        <v>0</v>
      </c>
      <c r="EY156" s="194">
        <v>0</v>
      </c>
      <c r="EZ156" s="194">
        <v>11213</v>
      </c>
      <c r="FA156" s="194">
        <v>0</v>
      </c>
      <c r="FB156" s="194">
        <v>0</v>
      </c>
      <c r="FC156" s="194">
        <v>90110</v>
      </c>
      <c r="FD156" s="194">
        <v>0</v>
      </c>
      <c r="FE156" s="194">
        <v>0</v>
      </c>
      <c r="FF156" s="194">
        <v>0</v>
      </c>
      <c r="FG156" s="194">
        <v>6036</v>
      </c>
      <c r="FH156" s="194">
        <v>818</v>
      </c>
      <c r="FI156" s="194">
        <v>0</v>
      </c>
      <c r="FJ156" s="194">
        <v>0</v>
      </c>
      <c r="FK156" s="194">
        <v>0</v>
      </c>
      <c r="FL156" s="194">
        <v>0</v>
      </c>
      <c r="FM156" s="194">
        <v>12096</v>
      </c>
      <c r="FN156" s="194">
        <v>0</v>
      </c>
      <c r="FO156" s="194">
        <v>0</v>
      </c>
      <c r="FP156" s="194">
        <v>3240</v>
      </c>
      <c r="FQ156" s="194">
        <v>19406</v>
      </c>
      <c r="FR156" s="194">
        <v>46513</v>
      </c>
      <c r="FS156" s="194">
        <v>919</v>
      </c>
      <c r="FT156" s="194">
        <v>0</v>
      </c>
      <c r="FU156" s="194">
        <v>1983</v>
      </c>
      <c r="FV156" s="194">
        <v>3350</v>
      </c>
      <c r="FW156" s="194">
        <v>0</v>
      </c>
      <c r="FX156" s="194">
        <v>0</v>
      </c>
      <c r="FY156" s="194">
        <v>199745</v>
      </c>
      <c r="FZ156" s="194">
        <v>10096</v>
      </c>
      <c r="GA156" s="195">
        <v>1206880</v>
      </c>
      <c r="GB156" s="194">
        <v>136950</v>
      </c>
      <c r="GC156" s="195">
        <v>1343830</v>
      </c>
    </row>
    <row r="157" spans="1:185">
      <c r="A157" s="206">
        <f t="shared" si="264"/>
        <v>0</v>
      </c>
      <c r="B157" s="196" t="s">
        <v>68</v>
      </c>
      <c r="C157" s="191" t="s">
        <v>452</v>
      </c>
      <c r="D157" s="191" t="s">
        <v>68</v>
      </c>
      <c r="E157" s="191" t="s">
        <v>165</v>
      </c>
      <c r="F157" s="191" t="s">
        <v>169</v>
      </c>
      <c r="G157" s="192">
        <v>5196</v>
      </c>
      <c r="H157" s="192">
        <v>0</v>
      </c>
      <c r="I157" s="193">
        <v>0.8</v>
      </c>
      <c r="J157" s="194">
        <v>209372846</v>
      </c>
      <c r="K157" s="198">
        <v>6555413</v>
      </c>
      <c r="L157" s="194">
        <v>1861253</v>
      </c>
      <c r="M157" s="194">
        <v>0</v>
      </c>
      <c r="N157" s="194">
        <v>0</v>
      </c>
      <c r="O157" s="194">
        <v>0</v>
      </c>
      <c r="P157" s="194">
        <v>39459</v>
      </c>
      <c r="Q157" s="194">
        <v>52628</v>
      </c>
      <c r="R157" s="194">
        <v>0</v>
      </c>
      <c r="S157" s="194">
        <v>0</v>
      </c>
      <c r="T157" s="194">
        <v>0</v>
      </c>
      <c r="U157" s="194">
        <v>1115242</v>
      </c>
      <c r="V157" s="194">
        <v>50029</v>
      </c>
      <c r="W157" s="194">
        <v>0</v>
      </c>
      <c r="X157" s="194">
        <v>83288</v>
      </c>
      <c r="Y157" s="194">
        <v>0</v>
      </c>
      <c r="Z157" s="194">
        <v>0</v>
      </c>
      <c r="AA157" s="194">
        <v>0</v>
      </c>
      <c r="AB157" s="194">
        <v>14050</v>
      </c>
      <c r="AC157" s="194">
        <v>0</v>
      </c>
      <c r="AD157" s="194">
        <v>0</v>
      </c>
      <c r="AE157" s="194">
        <v>0</v>
      </c>
      <c r="AF157" s="194">
        <v>0</v>
      </c>
      <c r="AG157" s="194">
        <v>4462</v>
      </c>
      <c r="AH157" s="194">
        <v>0</v>
      </c>
      <c r="AI157" s="194">
        <v>0</v>
      </c>
      <c r="AJ157" s="194">
        <v>231</v>
      </c>
      <c r="AK157" s="194">
        <v>15179</v>
      </c>
      <c r="AL157" s="194">
        <v>807242</v>
      </c>
      <c r="AM157" s="194">
        <v>730798</v>
      </c>
      <c r="AN157" s="194">
        <v>0</v>
      </c>
      <c r="AO157" s="194">
        <v>6238</v>
      </c>
      <c r="AP157" s="194">
        <v>0</v>
      </c>
      <c r="AQ157" s="194">
        <v>6140</v>
      </c>
      <c r="AR157" s="194">
        <v>0</v>
      </c>
      <c r="AS157" s="194">
        <v>0</v>
      </c>
      <c r="AT157" s="194">
        <v>0</v>
      </c>
      <c r="AU157" s="194">
        <v>0</v>
      </c>
      <c r="AV157" s="194">
        <v>0</v>
      </c>
      <c r="AW157" s="194">
        <v>0</v>
      </c>
      <c r="AX157" s="194">
        <v>0</v>
      </c>
      <c r="AY157" s="194">
        <v>0</v>
      </c>
      <c r="AZ157" s="194">
        <v>0</v>
      </c>
      <c r="BA157" s="194">
        <v>3230</v>
      </c>
      <c r="BB157" s="194">
        <v>5834</v>
      </c>
      <c r="BC157" s="194">
        <v>5040</v>
      </c>
      <c r="BD157" s="194">
        <v>35270</v>
      </c>
      <c r="BE157" s="194">
        <v>0</v>
      </c>
      <c r="BF157" s="194">
        <v>45195</v>
      </c>
      <c r="BG157" s="194">
        <v>0</v>
      </c>
      <c r="BH157" s="194">
        <v>0</v>
      </c>
      <c r="BI157" s="194">
        <v>1060</v>
      </c>
      <c r="BJ157" s="194">
        <v>0</v>
      </c>
      <c r="BK157" s="194">
        <v>26764</v>
      </c>
      <c r="BL157" s="195">
        <v>4908633</v>
      </c>
      <c r="BM157" s="194">
        <v>675910</v>
      </c>
      <c r="BN157" s="194">
        <v>58410</v>
      </c>
      <c r="BO157" s="194">
        <v>0</v>
      </c>
      <c r="BP157" s="194">
        <v>0</v>
      </c>
      <c r="BQ157" s="194">
        <v>0</v>
      </c>
      <c r="BR157" s="194">
        <v>0</v>
      </c>
      <c r="BS157" s="194">
        <v>122631</v>
      </c>
      <c r="BT157" s="194">
        <v>0</v>
      </c>
      <c r="BU157" s="194">
        <v>27395</v>
      </c>
      <c r="BV157" s="194">
        <v>2978</v>
      </c>
      <c r="BW157" s="194">
        <v>0</v>
      </c>
      <c r="BX157" s="194">
        <v>0</v>
      </c>
      <c r="BY157" s="194">
        <v>0</v>
      </c>
      <c r="BZ157" s="194">
        <v>188581</v>
      </c>
      <c r="CA157" s="194">
        <v>0</v>
      </c>
      <c r="CB157" s="194">
        <v>0</v>
      </c>
      <c r="CC157" s="194">
        <v>0</v>
      </c>
      <c r="CD157" s="194">
        <v>175937</v>
      </c>
      <c r="CE157" s="194">
        <v>0</v>
      </c>
      <c r="CF157" s="194">
        <v>0</v>
      </c>
      <c r="CG157" s="194">
        <v>0</v>
      </c>
      <c r="CH157" s="194">
        <v>0</v>
      </c>
      <c r="CI157" s="194">
        <v>0</v>
      </c>
      <c r="CJ157" s="194">
        <v>0</v>
      </c>
      <c r="CK157" s="194">
        <v>0</v>
      </c>
      <c r="CL157" s="194">
        <v>0</v>
      </c>
      <c r="CM157" s="195">
        <v>6160474</v>
      </c>
      <c r="CN157" s="194">
        <v>696750</v>
      </c>
      <c r="CO157" s="194">
        <v>0</v>
      </c>
      <c r="CP157" s="194">
        <v>0</v>
      </c>
      <c r="CQ157" s="194">
        <v>0</v>
      </c>
      <c r="CR157" s="194">
        <v>0</v>
      </c>
      <c r="CS157" s="195">
        <v>6857224</v>
      </c>
      <c r="CT157" s="194">
        <v>297431</v>
      </c>
      <c r="CU157" s="194">
        <v>397059</v>
      </c>
      <c r="CV157" s="194">
        <v>0</v>
      </c>
      <c r="CW157" s="194">
        <v>0</v>
      </c>
      <c r="CX157" s="194">
        <v>2325</v>
      </c>
      <c r="CY157" s="194">
        <v>0</v>
      </c>
      <c r="CZ157" s="194">
        <v>0</v>
      </c>
      <c r="DA157" s="194">
        <v>0</v>
      </c>
      <c r="DB157" s="194">
        <v>0</v>
      </c>
      <c r="DC157" s="194">
        <v>0</v>
      </c>
      <c r="DD157" s="194">
        <v>0</v>
      </c>
      <c r="DE157" s="194">
        <v>0</v>
      </c>
      <c r="DF157" s="194">
        <v>0</v>
      </c>
      <c r="DG157" s="194">
        <v>51182</v>
      </c>
      <c r="DH157" s="194">
        <v>1031625</v>
      </c>
      <c r="DI157" s="194">
        <v>857793</v>
      </c>
      <c r="DJ157" s="194">
        <v>110000</v>
      </c>
      <c r="DK157" s="194">
        <v>37115</v>
      </c>
      <c r="DL157" s="194">
        <v>0</v>
      </c>
      <c r="DM157" s="194">
        <v>0</v>
      </c>
      <c r="DN157" s="194">
        <v>64647</v>
      </c>
      <c r="DO157" s="194">
        <v>0</v>
      </c>
      <c r="DP157" s="194">
        <v>0</v>
      </c>
      <c r="DQ157" s="194">
        <v>10000</v>
      </c>
      <c r="DR157" s="194">
        <v>0</v>
      </c>
      <c r="DS157" s="194">
        <v>0</v>
      </c>
      <c r="DT157" s="194">
        <v>0</v>
      </c>
      <c r="DU157" s="194">
        <v>669792</v>
      </c>
      <c r="DV157" s="194">
        <v>0</v>
      </c>
      <c r="DW157" s="194">
        <v>74372</v>
      </c>
      <c r="DX157" s="194">
        <v>0</v>
      </c>
      <c r="DY157" s="194">
        <v>0</v>
      </c>
      <c r="DZ157" s="194">
        <v>0</v>
      </c>
      <c r="EA157" s="194">
        <v>0</v>
      </c>
      <c r="EB157" s="194">
        <v>121807</v>
      </c>
      <c r="EC157" s="194">
        <v>0</v>
      </c>
      <c r="ED157" s="194">
        <v>0</v>
      </c>
      <c r="EE157" s="194">
        <v>0</v>
      </c>
      <c r="EF157" s="194">
        <v>0</v>
      </c>
      <c r="EG157" s="194">
        <v>0</v>
      </c>
      <c r="EH157" s="194">
        <v>0</v>
      </c>
      <c r="EI157" s="194">
        <v>0</v>
      </c>
      <c r="EJ157" s="194">
        <v>0</v>
      </c>
      <c r="EK157" s="194">
        <v>0</v>
      </c>
      <c r="EL157" s="194">
        <v>0</v>
      </c>
      <c r="EM157" s="194">
        <v>12146</v>
      </c>
      <c r="EN157" s="194">
        <v>0</v>
      </c>
      <c r="EO157" s="194">
        <v>0</v>
      </c>
      <c r="EP157" s="194">
        <v>0</v>
      </c>
      <c r="EQ157" s="194">
        <v>373651</v>
      </c>
      <c r="ER157" s="194">
        <v>48754</v>
      </c>
      <c r="ES157" s="194">
        <v>0</v>
      </c>
      <c r="ET157" s="194">
        <v>25344</v>
      </c>
      <c r="EU157" s="194">
        <v>0</v>
      </c>
      <c r="EV157" s="194">
        <v>10861</v>
      </c>
      <c r="EW157" s="194">
        <v>0</v>
      </c>
      <c r="EX157" s="194">
        <v>0</v>
      </c>
      <c r="EY157" s="194">
        <v>17114</v>
      </c>
      <c r="EZ157" s="194">
        <v>4935</v>
      </c>
      <c r="FA157" s="194">
        <v>0</v>
      </c>
      <c r="FB157" s="194">
        <v>964</v>
      </c>
      <c r="FC157" s="194">
        <v>474697</v>
      </c>
      <c r="FD157" s="194">
        <v>0</v>
      </c>
      <c r="FE157" s="194">
        <v>0</v>
      </c>
      <c r="FF157" s="194">
        <v>0</v>
      </c>
      <c r="FG157" s="194">
        <v>602128</v>
      </c>
      <c r="FH157" s="194">
        <v>0</v>
      </c>
      <c r="FI157" s="194">
        <v>350000</v>
      </c>
      <c r="FJ157" s="194">
        <v>0</v>
      </c>
      <c r="FK157" s="194">
        <v>0</v>
      </c>
      <c r="FL157" s="194">
        <v>0</v>
      </c>
      <c r="FM157" s="194">
        <v>110635</v>
      </c>
      <c r="FN157" s="194">
        <v>138782</v>
      </c>
      <c r="FO157" s="194">
        <v>0</v>
      </c>
      <c r="FP157" s="194">
        <v>4150</v>
      </c>
      <c r="FQ157" s="194">
        <v>156465</v>
      </c>
      <c r="FR157" s="194">
        <v>724515</v>
      </c>
      <c r="FS157" s="194">
        <v>1821</v>
      </c>
      <c r="FT157" s="194">
        <v>0</v>
      </c>
      <c r="FU157" s="194">
        <v>0</v>
      </c>
      <c r="FV157" s="194">
        <v>2563</v>
      </c>
      <c r="FW157" s="194">
        <v>0</v>
      </c>
      <c r="FX157" s="194">
        <v>0</v>
      </c>
      <c r="FY157" s="194">
        <v>307334</v>
      </c>
      <c r="FZ157" s="194">
        <v>43641</v>
      </c>
      <c r="GA157" s="195">
        <v>7135647</v>
      </c>
      <c r="GB157" s="194">
        <v>0</v>
      </c>
      <c r="GC157" s="195">
        <v>7135647</v>
      </c>
    </row>
    <row r="158" spans="1:185">
      <c r="A158" s="206">
        <f t="shared" si="264"/>
        <v>0</v>
      </c>
      <c r="B158" s="197" t="s">
        <v>69</v>
      </c>
      <c r="C158" s="191" t="s">
        <v>220</v>
      </c>
      <c r="D158" s="191" t="s">
        <v>69</v>
      </c>
      <c r="E158" s="191" t="s">
        <v>165</v>
      </c>
      <c r="F158" s="191" t="s">
        <v>169</v>
      </c>
      <c r="G158" s="192">
        <v>18575</v>
      </c>
      <c r="H158" s="192">
        <v>0</v>
      </c>
      <c r="I158" s="193">
        <v>35.700000000000003</v>
      </c>
      <c r="J158" s="194">
        <v>1203300846</v>
      </c>
      <c r="K158" s="198">
        <v>0</v>
      </c>
      <c r="L158" s="194">
        <v>456838</v>
      </c>
      <c r="M158" s="194">
        <v>0</v>
      </c>
      <c r="N158" s="194">
        <v>0</v>
      </c>
      <c r="O158" s="194">
        <v>0</v>
      </c>
      <c r="P158" s="194">
        <v>529</v>
      </c>
      <c r="Q158" s="194">
        <v>9321</v>
      </c>
      <c r="R158" s="194">
        <v>0</v>
      </c>
      <c r="S158" s="194">
        <v>0</v>
      </c>
      <c r="T158" s="194">
        <v>0</v>
      </c>
      <c r="U158" s="194">
        <v>2533365</v>
      </c>
      <c r="V158" s="194">
        <v>0</v>
      </c>
      <c r="W158" s="194">
        <v>0</v>
      </c>
      <c r="X158" s="194">
        <v>140500</v>
      </c>
      <c r="Y158" s="194">
        <v>0</v>
      </c>
      <c r="Z158" s="194">
        <v>0</v>
      </c>
      <c r="AA158" s="194">
        <v>0</v>
      </c>
      <c r="AB158" s="194">
        <v>49369</v>
      </c>
      <c r="AC158" s="194">
        <v>0</v>
      </c>
      <c r="AD158" s="194">
        <v>1360</v>
      </c>
      <c r="AE158" s="194">
        <v>1860</v>
      </c>
      <c r="AF158" s="194">
        <v>0</v>
      </c>
      <c r="AG158" s="194">
        <v>0</v>
      </c>
      <c r="AH158" s="194">
        <v>0</v>
      </c>
      <c r="AI158" s="194">
        <v>0</v>
      </c>
      <c r="AJ158" s="194">
        <v>37185</v>
      </c>
      <c r="AK158" s="194">
        <v>45618</v>
      </c>
      <c r="AL158" s="194">
        <v>0</v>
      </c>
      <c r="AM158" s="194">
        <v>0</v>
      </c>
      <c r="AN158" s="194">
        <v>0</v>
      </c>
      <c r="AO158" s="194">
        <v>0</v>
      </c>
      <c r="AP158" s="194">
        <v>0</v>
      </c>
      <c r="AQ158" s="194">
        <v>0</v>
      </c>
      <c r="AR158" s="194">
        <v>0</v>
      </c>
      <c r="AS158" s="194">
        <v>0</v>
      </c>
      <c r="AT158" s="194">
        <v>0</v>
      </c>
      <c r="AU158" s="194">
        <v>0</v>
      </c>
      <c r="AV158" s="194">
        <v>0</v>
      </c>
      <c r="AW158" s="194">
        <v>0</v>
      </c>
      <c r="AX158" s="194">
        <v>0</v>
      </c>
      <c r="AY158" s="194">
        <v>0</v>
      </c>
      <c r="AZ158" s="194">
        <v>0</v>
      </c>
      <c r="BA158" s="194">
        <v>44962</v>
      </c>
      <c r="BB158" s="194">
        <v>14596</v>
      </c>
      <c r="BC158" s="194">
        <v>0</v>
      </c>
      <c r="BD158" s="194">
        <v>94973</v>
      </c>
      <c r="BE158" s="194">
        <v>0</v>
      </c>
      <c r="BF158" s="194">
        <v>0</v>
      </c>
      <c r="BG158" s="194">
        <v>0</v>
      </c>
      <c r="BH158" s="194">
        <v>0</v>
      </c>
      <c r="BI158" s="194">
        <v>0</v>
      </c>
      <c r="BJ158" s="194">
        <v>0</v>
      </c>
      <c r="BK158" s="194">
        <v>2433</v>
      </c>
      <c r="BL158" s="195">
        <v>3432909</v>
      </c>
      <c r="BM158" s="194">
        <v>108214</v>
      </c>
      <c r="BN158" s="194">
        <v>464113</v>
      </c>
      <c r="BO158" s="194">
        <v>0</v>
      </c>
      <c r="BP158" s="194">
        <v>0</v>
      </c>
      <c r="BQ158" s="194">
        <v>0</v>
      </c>
      <c r="BR158" s="194">
        <v>0</v>
      </c>
      <c r="BS158" s="194">
        <v>104326</v>
      </c>
      <c r="BT158" s="194">
        <v>0</v>
      </c>
      <c r="BU158" s="194">
        <v>0</v>
      </c>
      <c r="BV158" s="194">
        <v>6159</v>
      </c>
      <c r="BW158" s="194">
        <v>0</v>
      </c>
      <c r="BX158" s="194">
        <v>0</v>
      </c>
      <c r="BY158" s="194">
        <v>0</v>
      </c>
      <c r="BZ158" s="194">
        <v>0</v>
      </c>
      <c r="CA158" s="194">
        <v>0</v>
      </c>
      <c r="CB158" s="194">
        <v>0</v>
      </c>
      <c r="CC158" s="194">
        <v>0</v>
      </c>
      <c r="CD158" s="194">
        <v>0</v>
      </c>
      <c r="CE158" s="194">
        <v>0</v>
      </c>
      <c r="CF158" s="194">
        <v>0</v>
      </c>
      <c r="CG158" s="194">
        <v>0</v>
      </c>
      <c r="CH158" s="194">
        <v>0</v>
      </c>
      <c r="CI158" s="194">
        <v>0</v>
      </c>
      <c r="CJ158" s="194">
        <v>0</v>
      </c>
      <c r="CK158" s="194">
        <v>0</v>
      </c>
      <c r="CL158" s="194">
        <v>0</v>
      </c>
      <c r="CM158" s="195">
        <v>4115721</v>
      </c>
      <c r="CN158" s="194">
        <v>0</v>
      </c>
      <c r="CO158" s="194">
        <v>0</v>
      </c>
      <c r="CP158" s="194">
        <v>0</v>
      </c>
      <c r="CQ158" s="194">
        <v>751445</v>
      </c>
      <c r="CR158" s="194">
        <v>0</v>
      </c>
      <c r="CS158" s="195">
        <v>4867166</v>
      </c>
      <c r="CT158" s="194">
        <v>176717</v>
      </c>
      <c r="CU158" s="194">
        <v>603997</v>
      </c>
      <c r="CV158" s="194">
        <v>0</v>
      </c>
      <c r="CW158" s="194">
        <v>0</v>
      </c>
      <c r="CX158" s="194">
        <v>258430</v>
      </c>
      <c r="CY158" s="194">
        <v>0</v>
      </c>
      <c r="CZ158" s="194">
        <v>0</v>
      </c>
      <c r="DA158" s="194">
        <v>0</v>
      </c>
      <c r="DB158" s="194">
        <v>0</v>
      </c>
      <c r="DC158" s="194">
        <v>0</v>
      </c>
      <c r="DD158" s="194">
        <v>0</v>
      </c>
      <c r="DE158" s="194">
        <v>0</v>
      </c>
      <c r="DF158" s="194">
        <v>0</v>
      </c>
      <c r="DG158" s="194">
        <v>0</v>
      </c>
      <c r="DH158" s="194">
        <v>3645</v>
      </c>
      <c r="DI158" s="194">
        <v>152500</v>
      </c>
      <c r="DJ158" s="194">
        <v>0</v>
      </c>
      <c r="DK158" s="194">
        <v>0</v>
      </c>
      <c r="DL158" s="194">
        <v>0</v>
      </c>
      <c r="DM158" s="194">
        <v>0</v>
      </c>
      <c r="DN158" s="194">
        <v>49851</v>
      </c>
      <c r="DO158" s="194">
        <v>7313</v>
      </c>
      <c r="DP158" s="194">
        <v>0</v>
      </c>
      <c r="DQ158" s="194">
        <v>0</v>
      </c>
      <c r="DR158" s="194">
        <v>0</v>
      </c>
      <c r="DS158" s="194">
        <v>0</v>
      </c>
      <c r="DT158" s="194">
        <v>0</v>
      </c>
      <c r="DU158" s="194">
        <v>1654282</v>
      </c>
      <c r="DV158" s="194">
        <v>0</v>
      </c>
      <c r="DW158" s="194">
        <v>0</v>
      </c>
      <c r="DX158" s="194">
        <v>0</v>
      </c>
      <c r="DY158" s="194">
        <v>0</v>
      </c>
      <c r="DZ158" s="194">
        <v>0</v>
      </c>
      <c r="EA158" s="194">
        <v>368422</v>
      </c>
      <c r="EB158" s="194">
        <v>21849</v>
      </c>
      <c r="EC158" s="194">
        <v>0</v>
      </c>
      <c r="ED158" s="194">
        <v>0</v>
      </c>
      <c r="EE158" s="194">
        <v>0</v>
      </c>
      <c r="EF158" s="194">
        <v>0</v>
      </c>
      <c r="EG158" s="194">
        <v>0</v>
      </c>
      <c r="EH158" s="194">
        <v>0</v>
      </c>
      <c r="EI158" s="194">
        <v>0</v>
      </c>
      <c r="EJ158" s="194">
        <v>0</v>
      </c>
      <c r="EK158" s="194">
        <v>0</v>
      </c>
      <c r="EL158" s="194">
        <v>0</v>
      </c>
      <c r="EM158" s="194">
        <v>0</v>
      </c>
      <c r="EN158" s="194">
        <v>0</v>
      </c>
      <c r="EO158" s="194">
        <v>2899</v>
      </c>
      <c r="EP158" s="194">
        <v>0</v>
      </c>
      <c r="EQ158" s="194">
        <v>0</v>
      </c>
      <c r="ER158" s="194">
        <v>112801</v>
      </c>
      <c r="ES158" s="194">
        <v>0</v>
      </c>
      <c r="ET158" s="194">
        <v>78229</v>
      </c>
      <c r="EU158" s="194">
        <v>41000</v>
      </c>
      <c r="EV158" s="194">
        <v>9940</v>
      </c>
      <c r="EW158" s="194">
        <v>65757</v>
      </c>
      <c r="EX158" s="194">
        <v>1000</v>
      </c>
      <c r="EY158" s="194">
        <v>25546</v>
      </c>
      <c r="EZ158" s="194">
        <v>0</v>
      </c>
      <c r="FA158" s="194">
        <v>0</v>
      </c>
      <c r="FB158" s="194">
        <v>2905</v>
      </c>
      <c r="FC158" s="194">
        <v>0</v>
      </c>
      <c r="FD158" s="194">
        <v>0</v>
      </c>
      <c r="FE158" s="194">
        <v>0</v>
      </c>
      <c r="FF158" s="194">
        <v>0</v>
      </c>
      <c r="FG158" s="194">
        <v>0</v>
      </c>
      <c r="FH158" s="194">
        <v>0</v>
      </c>
      <c r="FI158" s="194">
        <v>225</v>
      </c>
      <c r="FJ158" s="194">
        <v>0</v>
      </c>
      <c r="FK158" s="194">
        <v>0</v>
      </c>
      <c r="FL158" s="194">
        <v>0</v>
      </c>
      <c r="FM158" s="194">
        <v>193326</v>
      </c>
      <c r="FN158" s="194">
        <v>0</v>
      </c>
      <c r="FO158" s="194">
        <v>0</v>
      </c>
      <c r="FP158" s="194">
        <v>0</v>
      </c>
      <c r="FQ158" s="194">
        <v>131450</v>
      </c>
      <c r="FR158" s="194">
        <v>527478</v>
      </c>
      <c r="FS158" s="194">
        <v>391</v>
      </c>
      <c r="FT158" s="194">
        <v>0</v>
      </c>
      <c r="FU158" s="194">
        <v>0</v>
      </c>
      <c r="FV158" s="194">
        <v>293</v>
      </c>
      <c r="FW158" s="194">
        <v>0</v>
      </c>
      <c r="FX158" s="194">
        <v>227</v>
      </c>
      <c r="FY158" s="194">
        <v>0</v>
      </c>
      <c r="FZ158" s="194">
        <v>1049</v>
      </c>
      <c r="GA158" s="195">
        <v>4491522</v>
      </c>
      <c r="GB158" s="194">
        <v>751445</v>
      </c>
      <c r="GC158" s="195">
        <v>5242967</v>
      </c>
    </row>
    <row r="159" spans="1:185">
      <c r="A159" s="206">
        <f t="shared" si="264"/>
        <v>0</v>
      </c>
      <c r="B159" s="197" t="s">
        <v>70</v>
      </c>
      <c r="C159" s="191" t="s">
        <v>221</v>
      </c>
      <c r="D159" s="191" t="s">
        <v>70</v>
      </c>
      <c r="E159" s="191" t="s">
        <v>165</v>
      </c>
      <c r="F159" s="191" t="s">
        <v>169</v>
      </c>
      <c r="G159" s="192">
        <v>14728</v>
      </c>
      <c r="H159" s="192">
        <v>0</v>
      </c>
      <c r="I159" s="193">
        <v>41.9</v>
      </c>
      <c r="J159" s="194">
        <v>1039551342</v>
      </c>
      <c r="K159" s="194">
        <v>3603707</v>
      </c>
      <c r="L159" s="194">
        <v>1782427</v>
      </c>
      <c r="M159" s="194">
        <v>0</v>
      </c>
      <c r="N159" s="194">
        <v>0</v>
      </c>
      <c r="O159" s="194">
        <v>0</v>
      </c>
      <c r="P159" s="194">
        <v>52143</v>
      </c>
      <c r="Q159" s="194">
        <v>16821</v>
      </c>
      <c r="R159" s="194">
        <v>0</v>
      </c>
      <c r="S159" s="194">
        <v>0</v>
      </c>
      <c r="T159" s="194">
        <v>0</v>
      </c>
      <c r="U159" s="194">
        <v>1677028</v>
      </c>
      <c r="V159" s="194">
        <v>0</v>
      </c>
      <c r="W159" s="194">
        <v>0</v>
      </c>
      <c r="X159" s="194">
        <v>153466</v>
      </c>
      <c r="Y159" s="194">
        <v>0</v>
      </c>
      <c r="Z159" s="194">
        <v>0</v>
      </c>
      <c r="AA159" s="194">
        <v>0</v>
      </c>
      <c r="AB159" s="194">
        <v>8147</v>
      </c>
      <c r="AC159" s="194">
        <v>0</v>
      </c>
      <c r="AD159" s="194">
        <v>21607</v>
      </c>
      <c r="AE159" s="194">
        <v>473131</v>
      </c>
      <c r="AF159" s="194">
        <v>0</v>
      </c>
      <c r="AG159" s="194">
        <v>0</v>
      </c>
      <c r="AH159" s="194">
        <v>0</v>
      </c>
      <c r="AI159" s="194">
        <v>0</v>
      </c>
      <c r="AJ159" s="194">
        <v>20892</v>
      </c>
      <c r="AK159" s="194">
        <v>6109</v>
      </c>
      <c r="AL159" s="194">
        <v>677147</v>
      </c>
      <c r="AM159" s="194">
        <v>225751</v>
      </c>
      <c r="AN159" s="194">
        <v>0</v>
      </c>
      <c r="AO159" s="194">
        <v>0</v>
      </c>
      <c r="AP159" s="194">
        <v>0</v>
      </c>
      <c r="AQ159" s="194">
        <v>0</v>
      </c>
      <c r="AR159" s="194">
        <v>0</v>
      </c>
      <c r="AS159" s="194">
        <v>0</v>
      </c>
      <c r="AT159" s="194">
        <v>0</v>
      </c>
      <c r="AU159" s="194">
        <v>0</v>
      </c>
      <c r="AV159" s="194">
        <v>0</v>
      </c>
      <c r="AW159" s="194">
        <v>0</v>
      </c>
      <c r="AX159" s="194">
        <v>0</v>
      </c>
      <c r="AY159" s="194">
        <v>0</v>
      </c>
      <c r="AZ159" s="194">
        <v>0</v>
      </c>
      <c r="BA159" s="194">
        <v>50685</v>
      </c>
      <c r="BB159" s="194">
        <v>1871</v>
      </c>
      <c r="BC159" s="194">
        <v>0</v>
      </c>
      <c r="BD159" s="194">
        <v>190166</v>
      </c>
      <c r="BE159" s="194">
        <v>0</v>
      </c>
      <c r="BF159" s="194">
        <v>15924</v>
      </c>
      <c r="BG159" s="194">
        <v>0</v>
      </c>
      <c r="BH159" s="194">
        <v>0</v>
      </c>
      <c r="BI159" s="194">
        <v>150</v>
      </c>
      <c r="BJ159" s="194">
        <v>0</v>
      </c>
      <c r="BK159" s="194">
        <v>107215</v>
      </c>
      <c r="BL159" s="195">
        <v>5480680</v>
      </c>
      <c r="BM159" s="194">
        <v>46153</v>
      </c>
      <c r="BN159" s="194">
        <v>272130</v>
      </c>
      <c r="BO159" s="194">
        <v>0</v>
      </c>
      <c r="BP159" s="194">
        <v>0</v>
      </c>
      <c r="BQ159" s="194">
        <v>0</v>
      </c>
      <c r="BR159" s="194">
        <v>0</v>
      </c>
      <c r="BS159" s="194">
        <v>115198</v>
      </c>
      <c r="BT159" s="194">
        <v>0</v>
      </c>
      <c r="BU159" s="194">
        <v>0</v>
      </c>
      <c r="BV159" s="194">
        <v>5200</v>
      </c>
      <c r="BW159" s="194">
        <v>73471</v>
      </c>
      <c r="BX159" s="194">
        <v>0</v>
      </c>
      <c r="BY159" s="194">
        <v>0</v>
      </c>
      <c r="BZ159" s="194">
        <v>5147</v>
      </c>
      <c r="CA159" s="194">
        <v>0</v>
      </c>
      <c r="CB159" s="194">
        <v>0</v>
      </c>
      <c r="CC159" s="194">
        <v>0</v>
      </c>
      <c r="CD159" s="194">
        <v>0</v>
      </c>
      <c r="CE159" s="194">
        <v>0</v>
      </c>
      <c r="CF159" s="194">
        <v>0</v>
      </c>
      <c r="CG159" s="194">
        <v>0</v>
      </c>
      <c r="CH159" s="194">
        <v>0</v>
      </c>
      <c r="CI159" s="194">
        <v>0</v>
      </c>
      <c r="CJ159" s="194">
        <v>0</v>
      </c>
      <c r="CK159" s="194">
        <v>0</v>
      </c>
      <c r="CL159" s="194">
        <v>0</v>
      </c>
      <c r="CM159" s="195">
        <v>5997979</v>
      </c>
      <c r="CN159" s="194">
        <v>0</v>
      </c>
      <c r="CO159" s="194">
        <v>0</v>
      </c>
      <c r="CP159" s="194">
        <v>0</v>
      </c>
      <c r="CQ159" s="194">
        <v>70231</v>
      </c>
      <c r="CR159" s="194">
        <v>0</v>
      </c>
      <c r="CS159" s="195">
        <v>6068210</v>
      </c>
      <c r="CT159" s="194">
        <v>101928</v>
      </c>
      <c r="CU159" s="194">
        <v>707483</v>
      </c>
      <c r="CV159" s="194">
        <v>0</v>
      </c>
      <c r="CW159" s="194">
        <v>15299</v>
      </c>
      <c r="CX159" s="194">
        <v>22122</v>
      </c>
      <c r="CY159" s="194">
        <v>0</v>
      </c>
      <c r="CZ159" s="194">
        <v>0</v>
      </c>
      <c r="DA159" s="194">
        <v>0</v>
      </c>
      <c r="DB159" s="194">
        <v>0</v>
      </c>
      <c r="DC159" s="194">
        <v>0</v>
      </c>
      <c r="DD159" s="194">
        <v>0</v>
      </c>
      <c r="DE159" s="194">
        <v>0</v>
      </c>
      <c r="DF159" s="194">
        <v>0</v>
      </c>
      <c r="DG159" s="194">
        <v>0</v>
      </c>
      <c r="DH159" s="194">
        <v>35323</v>
      </c>
      <c r="DI159" s="194">
        <v>406016</v>
      </c>
      <c r="DJ159" s="194">
        <v>690400</v>
      </c>
      <c r="DK159" s="194">
        <v>0</v>
      </c>
      <c r="DL159" s="194">
        <v>0</v>
      </c>
      <c r="DM159" s="194">
        <v>0</v>
      </c>
      <c r="DN159" s="194">
        <v>125551</v>
      </c>
      <c r="DO159" s="194">
        <v>1161</v>
      </c>
      <c r="DP159" s="194">
        <v>495</v>
      </c>
      <c r="DQ159" s="194">
        <v>0</v>
      </c>
      <c r="DR159" s="194">
        <v>433</v>
      </c>
      <c r="DS159" s="194">
        <v>0</v>
      </c>
      <c r="DT159" s="194">
        <v>0</v>
      </c>
      <c r="DU159" s="194">
        <v>1190758</v>
      </c>
      <c r="DV159" s="194">
        <v>0</v>
      </c>
      <c r="DW159" s="194">
        <v>4288</v>
      </c>
      <c r="DX159" s="194">
        <v>0</v>
      </c>
      <c r="DY159" s="194">
        <v>0</v>
      </c>
      <c r="DZ159" s="194">
        <v>0</v>
      </c>
      <c r="EA159" s="194">
        <v>54278</v>
      </c>
      <c r="EB159" s="194">
        <v>65464</v>
      </c>
      <c r="EC159" s="194">
        <v>0</v>
      </c>
      <c r="ED159" s="194">
        <v>0</v>
      </c>
      <c r="EE159" s="194">
        <v>0</v>
      </c>
      <c r="EF159" s="194">
        <v>0</v>
      </c>
      <c r="EG159" s="194">
        <v>0</v>
      </c>
      <c r="EH159" s="194">
        <v>0</v>
      </c>
      <c r="EI159" s="194">
        <v>0</v>
      </c>
      <c r="EJ159" s="194">
        <v>0</v>
      </c>
      <c r="EK159" s="194">
        <v>0</v>
      </c>
      <c r="EL159" s="194">
        <v>0</v>
      </c>
      <c r="EM159" s="194">
        <v>854</v>
      </c>
      <c r="EN159" s="194">
        <v>124</v>
      </c>
      <c r="EO159" s="194">
        <v>2350</v>
      </c>
      <c r="EP159" s="194">
        <v>0</v>
      </c>
      <c r="EQ159" s="194">
        <v>875</v>
      </c>
      <c r="ER159" s="194">
        <v>291331</v>
      </c>
      <c r="ES159" s="194">
        <v>0</v>
      </c>
      <c r="ET159" s="194">
        <v>140476</v>
      </c>
      <c r="EU159" s="194">
        <v>595880</v>
      </c>
      <c r="EV159" s="194">
        <v>24800</v>
      </c>
      <c r="EW159" s="194">
        <v>6548</v>
      </c>
      <c r="EX159" s="194">
        <v>243824</v>
      </c>
      <c r="EY159" s="194">
        <v>2360</v>
      </c>
      <c r="EZ159" s="194">
        <v>0</v>
      </c>
      <c r="FA159" s="194">
        <v>0</v>
      </c>
      <c r="FB159" s="194">
        <v>0</v>
      </c>
      <c r="FC159" s="194">
        <v>459536</v>
      </c>
      <c r="FD159" s="194">
        <v>0</v>
      </c>
      <c r="FE159" s="194">
        <v>0</v>
      </c>
      <c r="FF159" s="194">
        <v>0</v>
      </c>
      <c r="FG159" s="194">
        <v>23897</v>
      </c>
      <c r="FH159" s="194">
        <v>0</v>
      </c>
      <c r="FI159" s="194">
        <v>192312</v>
      </c>
      <c r="FJ159" s="194">
        <v>0</v>
      </c>
      <c r="FK159" s="194">
        <v>18000</v>
      </c>
      <c r="FL159" s="194">
        <v>0</v>
      </c>
      <c r="FM159" s="194">
        <v>131549</v>
      </c>
      <c r="FN159" s="194">
        <v>0</v>
      </c>
      <c r="FO159" s="194">
        <v>0</v>
      </c>
      <c r="FP159" s="194">
        <v>0</v>
      </c>
      <c r="FQ159" s="194">
        <v>81541</v>
      </c>
      <c r="FR159" s="194">
        <v>442171</v>
      </c>
      <c r="FS159" s="194">
        <v>1914</v>
      </c>
      <c r="FT159" s="194">
        <v>8247</v>
      </c>
      <c r="FU159" s="194">
        <v>0</v>
      </c>
      <c r="FV159" s="194">
        <v>860</v>
      </c>
      <c r="FW159" s="194">
        <v>0</v>
      </c>
      <c r="FX159" s="194">
        <v>36424</v>
      </c>
      <c r="FY159" s="194">
        <v>128704</v>
      </c>
      <c r="FZ159" s="194">
        <v>0</v>
      </c>
      <c r="GA159" s="195">
        <v>6255576</v>
      </c>
      <c r="GB159" s="194">
        <v>70231</v>
      </c>
      <c r="GC159" s="195">
        <v>6325807</v>
      </c>
    </row>
    <row r="160" spans="1:185">
      <c r="A160" s="206">
        <f t="shared" si="264"/>
        <v>0</v>
      </c>
      <c r="B160" s="199" t="s">
        <v>71</v>
      </c>
      <c r="C160" s="191" t="s">
        <v>222</v>
      </c>
      <c r="D160" s="191" t="s">
        <v>71</v>
      </c>
      <c r="E160" s="191" t="s">
        <v>165</v>
      </c>
      <c r="F160" s="191" t="s">
        <v>173</v>
      </c>
      <c r="G160" s="192">
        <v>3518</v>
      </c>
      <c r="H160" s="192">
        <v>0</v>
      </c>
      <c r="I160" s="193">
        <v>1.4</v>
      </c>
      <c r="J160" s="194">
        <v>222451938</v>
      </c>
      <c r="K160" s="194">
        <v>0</v>
      </c>
      <c r="L160" s="194">
        <v>1026532</v>
      </c>
      <c r="M160" s="194">
        <v>0</v>
      </c>
      <c r="N160" s="194">
        <v>0</v>
      </c>
      <c r="O160" s="194">
        <v>0</v>
      </c>
      <c r="P160" s="194">
        <v>44289</v>
      </c>
      <c r="Q160" s="194">
        <v>8623</v>
      </c>
      <c r="R160" s="194">
        <v>0</v>
      </c>
      <c r="S160" s="194">
        <v>0</v>
      </c>
      <c r="T160" s="194">
        <v>0</v>
      </c>
      <c r="U160" s="194">
        <v>521277</v>
      </c>
      <c r="V160" s="194">
        <v>45352</v>
      </c>
      <c r="W160" s="194">
        <v>0</v>
      </c>
      <c r="X160" s="194">
        <v>55006</v>
      </c>
      <c r="Y160" s="194">
        <v>0</v>
      </c>
      <c r="Z160" s="194">
        <v>0</v>
      </c>
      <c r="AA160" s="194">
        <v>0</v>
      </c>
      <c r="AB160" s="194">
        <v>8763</v>
      </c>
      <c r="AC160" s="194">
        <v>0</v>
      </c>
      <c r="AD160" s="194">
        <v>232</v>
      </c>
      <c r="AE160" s="194">
        <v>460</v>
      </c>
      <c r="AF160" s="194">
        <v>0</v>
      </c>
      <c r="AG160" s="194">
        <v>0</v>
      </c>
      <c r="AH160" s="194">
        <v>0</v>
      </c>
      <c r="AI160" s="194">
        <v>0</v>
      </c>
      <c r="AJ160" s="194">
        <v>0</v>
      </c>
      <c r="AK160" s="194">
        <v>11054</v>
      </c>
      <c r="AL160" s="194">
        <v>329830</v>
      </c>
      <c r="AM160" s="194">
        <v>378712</v>
      </c>
      <c r="AN160" s="194">
        <v>0</v>
      </c>
      <c r="AO160" s="194">
        <v>0</v>
      </c>
      <c r="AP160" s="194">
        <v>0</v>
      </c>
      <c r="AQ160" s="194">
        <v>406016</v>
      </c>
      <c r="AR160" s="194">
        <v>0</v>
      </c>
      <c r="AS160" s="194">
        <v>0</v>
      </c>
      <c r="AT160" s="194">
        <v>0</v>
      </c>
      <c r="AU160" s="194">
        <v>0</v>
      </c>
      <c r="AV160" s="194">
        <v>0</v>
      </c>
      <c r="AW160" s="194">
        <v>0</v>
      </c>
      <c r="AX160" s="194">
        <v>0</v>
      </c>
      <c r="AY160" s="194">
        <v>0</v>
      </c>
      <c r="AZ160" s="194">
        <v>0</v>
      </c>
      <c r="BA160" s="194">
        <v>7755</v>
      </c>
      <c r="BB160" s="194">
        <v>7103</v>
      </c>
      <c r="BC160" s="194">
        <v>0</v>
      </c>
      <c r="BD160" s="194">
        <v>930</v>
      </c>
      <c r="BE160" s="194">
        <v>0</v>
      </c>
      <c r="BF160" s="194">
        <v>23403</v>
      </c>
      <c r="BG160" s="194">
        <v>0</v>
      </c>
      <c r="BH160" s="194">
        <v>0</v>
      </c>
      <c r="BI160" s="194">
        <v>2524</v>
      </c>
      <c r="BJ160" s="194">
        <v>0</v>
      </c>
      <c r="BK160" s="194">
        <v>65552</v>
      </c>
      <c r="BL160" s="195">
        <v>2943413</v>
      </c>
      <c r="BM160" s="194">
        <v>34762</v>
      </c>
      <c r="BN160" s="194">
        <v>37470</v>
      </c>
      <c r="BO160" s="194">
        <v>0</v>
      </c>
      <c r="BP160" s="194">
        <v>0</v>
      </c>
      <c r="BQ160" s="194">
        <v>0</v>
      </c>
      <c r="BR160" s="194">
        <v>0</v>
      </c>
      <c r="BS160" s="194">
        <v>33651</v>
      </c>
      <c r="BT160" s="194">
        <v>0</v>
      </c>
      <c r="BU160" s="194">
        <v>0</v>
      </c>
      <c r="BV160" s="194">
        <v>0</v>
      </c>
      <c r="BW160" s="194">
        <v>0</v>
      </c>
      <c r="BX160" s="194">
        <v>0</v>
      </c>
      <c r="BY160" s="194">
        <v>0</v>
      </c>
      <c r="BZ160" s="194">
        <v>22368</v>
      </c>
      <c r="CA160" s="194">
        <v>0</v>
      </c>
      <c r="CB160" s="194">
        <v>0</v>
      </c>
      <c r="CC160" s="194">
        <v>0</v>
      </c>
      <c r="CD160" s="194">
        <v>0</v>
      </c>
      <c r="CE160" s="194">
        <v>0</v>
      </c>
      <c r="CF160" s="194">
        <v>147772</v>
      </c>
      <c r="CG160" s="194">
        <v>0</v>
      </c>
      <c r="CH160" s="194">
        <v>0</v>
      </c>
      <c r="CI160" s="194">
        <v>0</v>
      </c>
      <c r="CJ160" s="194">
        <v>0</v>
      </c>
      <c r="CK160" s="194">
        <v>0</v>
      </c>
      <c r="CL160" s="194">
        <v>0</v>
      </c>
      <c r="CM160" s="195">
        <v>3219436</v>
      </c>
      <c r="CN160" s="194">
        <v>0</v>
      </c>
      <c r="CO160" s="194">
        <v>0</v>
      </c>
      <c r="CP160" s="194">
        <v>0</v>
      </c>
      <c r="CQ160" s="194">
        <v>0</v>
      </c>
      <c r="CR160" s="194">
        <v>0</v>
      </c>
      <c r="CS160" s="195">
        <v>3219436</v>
      </c>
      <c r="CT160" s="194">
        <v>139536</v>
      </c>
      <c r="CU160" s="194">
        <v>255765</v>
      </c>
      <c r="CV160" s="194">
        <v>0</v>
      </c>
      <c r="CW160" s="194">
        <v>0</v>
      </c>
      <c r="CX160" s="194">
        <v>2536</v>
      </c>
      <c r="CY160" s="194">
        <v>2795</v>
      </c>
      <c r="CZ160" s="194">
        <v>0</v>
      </c>
      <c r="DA160" s="194">
        <v>0</v>
      </c>
      <c r="DB160" s="194">
        <v>0</v>
      </c>
      <c r="DC160" s="194">
        <v>0</v>
      </c>
      <c r="DD160" s="194">
        <v>0</v>
      </c>
      <c r="DE160" s="194">
        <v>0</v>
      </c>
      <c r="DF160" s="194">
        <v>0</v>
      </c>
      <c r="DG160" s="194">
        <v>0</v>
      </c>
      <c r="DH160" s="194">
        <v>439013</v>
      </c>
      <c r="DI160" s="194">
        <v>488036</v>
      </c>
      <c r="DJ160" s="194">
        <v>0</v>
      </c>
      <c r="DK160" s="194">
        <v>0</v>
      </c>
      <c r="DL160" s="194">
        <v>0</v>
      </c>
      <c r="DM160" s="194">
        <v>0</v>
      </c>
      <c r="DN160" s="194">
        <v>1627</v>
      </c>
      <c r="DO160" s="194">
        <v>450</v>
      </c>
      <c r="DP160" s="194">
        <v>0</v>
      </c>
      <c r="DQ160" s="194">
        <v>0</v>
      </c>
      <c r="DR160" s="194">
        <v>0</v>
      </c>
      <c r="DS160" s="194">
        <v>0</v>
      </c>
      <c r="DT160" s="194">
        <v>0</v>
      </c>
      <c r="DU160" s="194">
        <v>355679</v>
      </c>
      <c r="DV160" s="194">
        <v>0</v>
      </c>
      <c r="DW160" s="194">
        <v>5631</v>
      </c>
      <c r="DX160" s="194">
        <v>0</v>
      </c>
      <c r="DY160" s="194">
        <v>0</v>
      </c>
      <c r="DZ160" s="194">
        <v>0</v>
      </c>
      <c r="EA160" s="194">
        <v>0</v>
      </c>
      <c r="EB160" s="194">
        <v>76219</v>
      </c>
      <c r="EC160" s="194">
        <v>6376</v>
      </c>
      <c r="ED160" s="194">
        <v>0</v>
      </c>
      <c r="EE160" s="194">
        <v>0</v>
      </c>
      <c r="EF160" s="194">
        <v>0</v>
      </c>
      <c r="EG160" s="194">
        <v>0</v>
      </c>
      <c r="EH160" s="194">
        <v>0</v>
      </c>
      <c r="EI160" s="194">
        <v>0</v>
      </c>
      <c r="EJ160" s="194">
        <v>0</v>
      </c>
      <c r="EK160" s="194">
        <v>0</v>
      </c>
      <c r="EL160" s="194">
        <v>0</v>
      </c>
      <c r="EM160" s="194">
        <v>25120</v>
      </c>
      <c r="EN160" s="194">
        <v>122652</v>
      </c>
      <c r="EO160" s="194">
        <v>4861</v>
      </c>
      <c r="EP160" s="194">
        <v>0</v>
      </c>
      <c r="EQ160" s="194">
        <v>0</v>
      </c>
      <c r="ER160" s="194">
        <v>35744</v>
      </c>
      <c r="ES160" s="194">
        <v>0</v>
      </c>
      <c r="ET160" s="194">
        <v>0</v>
      </c>
      <c r="EU160" s="194">
        <v>0</v>
      </c>
      <c r="EV160" s="194">
        <v>8790</v>
      </c>
      <c r="EW160" s="194">
        <v>2665</v>
      </c>
      <c r="EX160" s="194">
        <v>0</v>
      </c>
      <c r="EY160" s="194">
        <v>0</v>
      </c>
      <c r="EZ160" s="194">
        <v>7023</v>
      </c>
      <c r="FA160" s="194">
        <v>0</v>
      </c>
      <c r="FB160" s="194">
        <v>0</v>
      </c>
      <c r="FC160" s="194">
        <v>217394</v>
      </c>
      <c r="FD160" s="194">
        <v>0</v>
      </c>
      <c r="FE160" s="194">
        <v>0</v>
      </c>
      <c r="FF160" s="194">
        <v>0</v>
      </c>
      <c r="FG160" s="194">
        <v>340517</v>
      </c>
      <c r="FH160" s="194">
        <v>3357</v>
      </c>
      <c r="FI160" s="194">
        <v>0</v>
      </c>
      <c r="FJ160" s="194">
        <v>0</v>
      </c>
      <c r="FK160" s="194">
        <v>0</v>
      </c>
      <c r="FL160" s="194">
        <v>0</v>
      </c>
      <c r="FM160" s="194">
        <v>35709</v>
      </c>
      <c r="FN160" s="194">
        <v>52953</v>
      </c>
      <c r="FO160" s="194">
        <v>0</v>
      </c>
      <c r="FP160" s="194">
        <v>0</v>
      </c>
      <c r="FQ160" s="194">
        <v>0</v>
      </c>
      <c r="FR160" s="194">
        <v>456024</v>
      </c>
      <c r="FS160" s="194">
        <v>0</v>
      </c>
      <c r="FT160" s="194">
        <v>0</v>
      </c>
      <c r="FU160" s="194">
        <v>22362</v>
      </c>
      <c r="FV160" s="194">
        <v>0</v>
      </c>
      <c r="FW160" s="194">
        <v>0</v>
      </c>
      <c r="FX160" s="194">
        <v>71447</v>
      </c>
      <c r="FY160" s="194">
        <v>25000</v>
      </c>
      <c r="FZ160" s="194">
        <v>859</v>
      </c>
      <c r="GA160" s="195">
        <v>3206140</v>
      </c>
      <c r="GB160" s="194">
        <v>0</v>
      </c>
      <c r="GC160" s="195">
        <v>3206140</v>
      </c>
    </row>
    <row r="161" spans="1:185">
      <c r="A161" s="206">
        <f t="shared" si="264"/>
        <v>0</v>
      </c>
      <c r="B161" s="197" t="s">
        <v>72</v>
      </c>
      <c r="C161" s="191" t="s">
        <v>223</v>
      </c>
      <c r="D161" s="191" t="s">
        <v>72</v>
      </c>
      <c r="E161" s="191" t="s">
        <v>165</v>
      </c>
      <c r="F161" s="191" t="s">
        <v>169</v>
      </c>
      <c r="G161" s="192">
        <v>5087</v>
      </c>
      <c r="H161" s="192">
        <v>0</v>
      </c>
      <c r="I161" s="193">
        <v>32.299999999999997</v>
      </c>
      <c r="J161" s="194">
        <v>356992179</v>
      </c>
      <c r="K161" s="194">
        <v>130000</v>
      </c>
      <c r="L161" s="194">
        <v>587527</v>
      </c>
      <c r="M161" s="194">
        <v>0</v>
      </c>
      <c r="N161" s="194">
        <v>0</v>
      </c>
      <c r="O161" s="194">
        <v>0</v>
      </c>
      <c r="P161" s="194">
        <v>0</v>
      </c>
      <c r="Q161" s="194">
        <v>5344</v>
      </c>
      <c r="R161" s="194">
        <v>0</v>
      </c>
      <c r="S161" s="194">
        <v>0</v>
      </c>
      <c r="T161" s="194">
        <v>0</v>
      </c>
      <c r="U161" s="194">
        <v>924822</v>
      </c>
      <c r="V161" s="194">
        <v>0</v>
      </c>
      <c r="W161" s="194">
        <v>0</v>
      </c>
      <c r="X161" s="194">
        <v>0</v>
      </c>
      <c r="Y161" s="194">
        <v>0</v>
      </c>
      <c r="Z161" s="194">
        <v>0</v>
      </c>
      <c r="AA161" s="194">
        <v>0</v>
      </c>
      <c r="AB161" s="194">
        <v>1010</v>
      </c>
      <c r="AC161" s="194">
        <v>0</v>
      </c>
      <c r="AD161" s="194">
        <v>0</v>
      </c>
      <c r="AE161" s="194">
        <v>0</v>
      </c>
      <c r="AF161" s="194">
        <v>0</v>
      </c>
      <c r="AG161" s="194">
        <v>0</v>
      </c>
      <c r="AH161" s="194">
        <v>0</v>
      </c>
      <c r="AI161" s="194">
        <v>0</v>
      </c>
      <c r="AJ161" s="194">
        <v>0</v>
      </c>
      <c r="AK161" s="194">
        <v>17257</v>
      </c>
      <c r="AL161" s="194">
        <v>0</v>
      </c>
      <c r="AM161" s="194">
        <v>24540</v>
      </c>
      <c r="AN161" s="194">
        <v>0</v>
      </c>
      <c r="AO161" s="194">
        <v>0</v>
      </c>
      <c r="AP161" s="194">
        <v>0</v>
      </c>
      <c r="AQ161" s="194">
        <v>0</v>
      </c>
      <c r="AR161" s="194">
        <v>0</v>
      </c>
      <c r="AS161" s="194">
        <v>0</v>
      </c>
      <c r="AT161" s="194">
        <v>0</v>
      </c>
      <c r="AU161" s="194">
        <v>0</v>
      </c>
      <c r="AV161" s="194">
        <v>0</v>
      </c>
      <c r="AW161" s="194">
        <v>0</v>
      </c>
      <c r="AX161" s="194">
        <v>0</v>
      </c>
      <c r="AY161" s="194">
        <v>0</v>
      </c>
      <c r="AZ161" s="194">
        <v>0</v>
      </c>
      <c r="BA161" s="194">
        <v>5979</v>
      </c>
      <c r="BB161" s="194">
        <v>1300</v>
      </c>
      <c r="BC161" s="194">
        <v>0</v>
      </c>
      <c r="BD161" s="194">
        <v>31399</v>
      </c>
      <c r="BE161" s="194">
        <v>0</v>
      </c>
      <c r="BF161" s="194">
        <v>121747</v>
      </c>
      <c r="BG161" s="194">
        <v>0</v>
      </c>
      <c r="BH161" s="194">
        <v>0</v>
      </c>
      <c r="BI161" s="194">
        <v>0</v>
      </c>
      <c r="BJ161" s="194">
        <v>0</v>
      </c>
      <c r="BK161" s="194">
        <v>725</v>
      </c>
      <c r="BL161" s="195">
        <v>1721650</v>
      </c>
      <c r="BM161" s="194">
        <v>15152</v>
      </c>
      <c r="BN161" s="194">
        <v>126084</v>
      </c>
      <c r="BO161" s="194">
        <v>9351</v>
      </c>
      <c r="BP161" s="194">
        <v>0</v>
      </c>
      <c r="BQ161" s="194">
        <v>0</v>
      </c>
      <c r="BR161" s="194">
        <v>0</v>
      </c>
      <c r="BS161" s="194">
        <v>93616</v>
      </c>
      <c r="BT161" s="194">
        <v>0</v>
      </c>
      <c r="BU161" s="194">
        <v>0</v>
      </c>
      <c r="BV161" s="194">
        <v>2018</v>
      </c>
      <c r="BW161" s="194">
        <v>0</v>
      </c>
      <c r="BX161" s="194">
        <v>0</v>
      </c>
      <c r="BY161" s="194">
        <v>0</v>
      </c>
      <c r="BZ161" s="194">
        <v>4297</v>
      </c>
      <c r="CA161" s="194">
        <v>0</v>
      </c>
      <c r="CB161" s="194">
        <v>0</v>
      </c>
      <c r="CC161" s="194">
        <v>0</v>
      </c>
      <c r="CD161" s="194">
        <v>0</v>
      </c>
      <c r="CE161" s="194">
        <v>0</v>
      </c>
      <c r="CF161" s="194">
        <v>0</v>
      </c>
      <c r="CG161" s="194">
        <v>122942</v>
      </c>
      <c r="CH161" s="194">
        <v>0</v>
      </c>
      <c r="CI161" s="194">
        <v>0</v>
      </c>
      <c r="CJ161" s="194">
        <v>0</v>
      </c>
      <c r="CK161" s="194">
        <v>0</v>
      </c>
      <c r="CL161" s="194">
        <v>0</v>
      </c>
      <c r="CM161" s="195">
        <v>2095110</v>
      </c>
      <c r="CN161" s="194">
        <v>0</v>
      </c>
      <c r="CO161" s="194">
        <v>0</v>
      </c>
      <c r="CP161" s="194">
        <v>0</v>
      </c>
      <c r="CQ161" s="194">
        <v>0</v>
      </c>
      <c r="CR161" s="194">
        <v>0</v>
      </c>
      <c r="CS161" s="195">
        <v>2095110</v>
      </c>
      <c r="CT161" s="194">
        <v>106296</v>
      </c>
      <c r="CU161" s="194">
        <v>228176</v>
      </c>
      <c r="CV161" s="194">
        <v>0</v>
      </c>
      <c r="CW161" s="194">
        <v>0</v>
      </c>
      <c r="CX161" s="194">
        <v>19225</v>
      </c>
      <c r="CY161" s="194">
        <v>0</v>
      </c>
      <c r="CZ161" s="194">
        <v>0</v>
      </c>
      <c r="DA161" s="194">
        <v>0</v>
      </c>
      <c r="DB161" s="194">
        <v>0</v>
      </c>
      <c r="DC161" s="194">
        <v>0</v>
      </c>
      <c r="DD161" s="194">
        <v>0</v>
      </c>
      <c r="DE161" s="194">
        <v>0</v>
      </c>
      <c r="DF161" s="194">
        <v>0</v>
      </c>
      <c r="DG161" s="194">
        <v>0</v>
      </c>
      <c r="DH161" s="194">
        <v>4895</v>
      </c>
      <c r="DI161" s="194">
        <v>112000</v>
      </c>
      <c r="DJ161" s="194">
        <v>0</v>
      </c>
      <c r="DK161" s="194">
        <v>0</v>
      </c>
      <c r="DL161" s="194">
        <v>0</v>
      </c>
      <c r="DM161" s="194">
        <v>0</v>
      </c>
      <c r="DN161" s="194">
        <v>44448</v>
      </c>
      <c r="DO161" s="194">
        <v>1525</v>
      </c>
      <c r="DP161" s="194">
        <v>0</v>
      </c>
      <c r="DQ161" s="194">
        <v>0</v>
      </c>
      <c r="DR161" s="194">
        <v>7236</v>
      </c>
      <c r="DS161" s="194">
        <v>0</v>
      </c>
      <c r="DT161" s="194">
        <v>0</v>
      </c>
      <c r="DU161" s="194">
        <v>779086</v>
      </c>
      <c r="DV161" s="194">
        <v>0</v>
      </c>
      <c r="DW161" s="194">
        <v>0</v>
      </c>
      <c r="DX161" s="194">
        <v>0</v>
      </c>
      <c r="DY161" s="194">
        <v>0</v>
      </c>
      <c r="DZ161" s="194">
        <v>0</v>
      </c>
      <c r="EA161" s="194">
        <v>412692</v>
      </c>
      <c r="EB161" s="194">
        <v>9943</v>
      </c>
      <c r="EC161" s="194">
        <v>0</v>
      </c>
      <c r="ED161" s="194">
        <v>0</v>
      </c>
      <c r="EE161" s="194">
        <v>0</v>
      </c>
      <c r="EF161" s="194">
        <v>0</v>
      </c>
      <c r="EG161" s="194">
        <v>0</v>
      </c>
      <c r="EH161" s="194">
        <v>0</v>
      </c>
      <c r="EI161" s="194">
        <v>0</v>
      </c>
      <c r="EJ161" s="194">
        <v>0</v>
      </c>
      <c r="EK161" s="194">
        <v>0</v>
      </c>
      <c r="EL161" s="194">
        <v>0</v>
      </c>
      <c r="EM161" s="194">
        <v>0</v>
      </c>
      <c r="EN161" s="194">
        <v>0</v>
      </c>
      <c r="EO161" s="194">
        <v>0</v>
      </c>
      <c r="EP161" s="194">
        <v>0</v>
      </c>
      <c r="EQ161" s="194">
        <v>0</v>
      </c>
      <c r="ER161" s="194">
        <v>8195</v>
      </c>
      <c r="ES161" s="194">
        <v>0</v>
      </c>
      <c r="ET161" s="194">
        <v>21720</v>
      </c>
      <c r="EU161" s="194">
        <v>0</v>
      </c>
      <c r="EV161" s="194">
        <v>1388</v>
      </c>
      <c r="EW161" s="194">
        <v>0</v>
      </c>
      <c r="EX161" s="194">
        <v>0</v>
      </c>
      <c r="EY161" s="194">
        <v>936</v>
      </c>
      <c r="EZ161" s="194">
        <v>105146</v>
      </c>
      <c r="FA161" s="194">
        <v>0</v>
      </c>
      <c r="FB161" s="194">
        <v>0</v>
      </c>
      <c r="FC161" s="194">
        <v>0</v>
      </c>
      <c r="FD161" s="194">
        <v>0</v>
      </c>
      <c r="FE161" s="194">
        <v>0</v>
      </c>
      <c r="FF161" s="194">
        <v>0</v>
      </c>
      <c r="FG161" s="194">
        <v>2122</v>
      </c>
      <c r="FH161" s="194">
        <v>0</v>
      </c>
      <c r="FI161" s="194">
        <v>55157</v>
      </c>
      <c r="FJ161" s="194">
        <v>0</v>
      </c>
      <c r="FK161" s="194">
        <v>0</v>
      </c>
      <c r="FL161" s="194">
        <v>0</v>
      </c>
      <c r="FM161" s="194">
        <v>51462</v>
      </c>
      <c r="FN161" s="194">
        <v>0</v>
      </c>
      <c r="FO161" s="194">
        <v>0</v>
      </c>
      <c r="FP161" s="194">
        <v>0</v>
      </c>
      <c r="FQ161" s="194">
        <v>44030</v>
      </c>
      <c r="FR161" s="194">
        <v>92448</v>
      </c>
      <c r="FS161" s="194">
        <v>252</v>
      </c>
      <c r="FT161" s="194">
        <v>0</v>
      </c>
      <c r="FU161" s="194">
        <v>0</v>
      </c>
      <c r="FV161" s="194">
        <v>5799</v>
      </c>
      <c r="FW161" s="194">
        <v>0</v>
      </c>
      <c r="FX161" s="194">
        <v>2129</v>
      </c>
      <c r="FY161" s="194">
        <v>0</v>
      </c>
      <c r="FZ161" s="194">
        <v>0</v>
      </c>
      <c r="GA161" s="195">
        <v>2116306</v>
      </c>
      <c r="GB161" s="194">
        <v>0</v>
      </c>
      <c r="GC161" s="195">
        <v>2116306</v>
      </c>
    </row>
    <row r="162" spans="1:185">
      <c r="A162" s="206">
        <f t="shared" ref="A162:A181" si="265">IF(C69&lt;&gt;C162,1,0)</f>
        <v>0</v>
      </c>
      <c r="B162" s="197" t="s">
        <v>73</v>
      </c>
      <c r="C162" s="191" t="s">
        <v>224</v>
      </c>
      <c r="D162" s="191" t="s">
        <v>73</v>
      </c>
      <c r="E162" s="191" t="s">
        <v>165</v>
      </c>
      <c r="F162" s="191" t="s">
        <v>169</v>
      </c>
      <c r="G162" s="192">
        <v>1995</v>
      </c>
      <c r="H162" s="192">
        <v>0</v>
      </c>
      <c r="I162" s="193">
        <v>44</v>
      </c>
      <c r="J162" s="194">
        <v>178879200</v>
      </c>
      <c r="K162" s="194">
        <v>129960</v>
      </c>
      <c r="L162" s="194">
        <v>690436</v>
      </c>
      <c r="M162" s="194">
        <v>0</v>
      </c>
      <c r="N162" s="194">
        <v>0</v>
      </c>
      <c r="O162" s="194">
        <v>0</v>
      </c>
      <c r="P162" s="194">
        <v>0</v>
      </c>
      <c r="Q162" s="194">
        <v>2935</v>
      </c>
      <c r="R162" s="194">
        <v>0</v>
      </c>
      <c r="S162" s="194">
        <v>0</v>
      </c>
      <c r="T162" s="194">
        <v>0</v>
      </c>
      <c r="U162" s="194">
        <v>497647</v>
      </c>
      <c r="V162" s="194">
        <v>0</v>
      </c>
      <c r="W162" s="194">
        <v>0</v>
      </c>
      <c r="X162" s="194">
        <v>18056</v>
      </c>
      <c r="Y162" s="194">
        <v>0</v>
      </c>
      <c r="Z162" s="194">
        <v>0</v>
      </c>
      <c r="AA162" s="194">
        <v>0</v>
      </c>
      <c r="AB162" s="194">
        <v>29935</v>
      </c>
      <c r="AC162" s="194">
        <v>0</v>
      </c>
      <c r="AD162" s="194">
        <v>0</v>
      </c>
      <c r="AE162" s="194">
        <v>0</v>
      </c>
      <c r="AF162" s="194">
        <v>0</v>
      </c>
      <c r="AG162" s="194">
        <v>0</v>
      </c>
      <c r="AH162" s="194">
        <v>0</v>
      </c>
      <c r="AI162" s="194">
        <v>0</v>
      </c>
      <c r="AJ162" s="194">
        <v>0</v>
      </c>
      <c r="AK162" s="194">
        <v>0</v>
      </c>
      <c r="AL162" s="194">
        <v>0</v>
      </c>
      <c r="AM162" s="194">
        <v>0</v>
      </c>
      <c r="AN162" s="194">
        <v>0</v>
      </c>
      <c r="AO162" s="194">
        <v>0</v>
      </c>
      <c r="AP162" s="194">
        <v>0</v>
      </c>
      <c r="AQ162" s="194">
        <v>0</v>
      </c>
      <c r="AR162" s="194">
        <v>0</v>
      </c>
      <c r="AS162" s="194">
        <v>0</v>
      </c>
      <c r="AT162" s="194">
        <v>0</v>
      </c>
      <c r="AU162" s="194">
        <v>0</v>
      </c>
      <c r="AV162" s="194">
        <v>0</v>
      </c>
      <c r="AW162" s="194">
        <v>0</v>
      </c>
      <c r="AX162" s="194">
        <v>0</v>
      </c>
      <c r="AY162" s="194">
        <v>0</v>
      </c>
      <c r="AZ162" s="194">
        <v>0</v>
      </c>
      <c r="BA162" s="194">
        <v>3360</v>
      </c>
      <c r="BB162" s="194">
        <v>43930</v>
      </c>
      <c r="BC162" s="194">
        <v>0</v>
      </c>
      <c r="BD162" s="194">
        <v>4230</v>
      </c>
      <c r="BE162" s="194">
        <v>0</v>
      </c>
      <c r="BF162" s="194">
        <v>1600</v>
      </c>
      <c r="BG162" s="194">
        <v>0</v>
      </c>
      <c r="BH162" s="194">
        <v>0</v>
      </c>
      <c r="BI162" s="194">
        <v>0</v>
      </c>
      <c r="BJ162" s="194">
        <v>0</v>
      </c>
      <c r="BK162" s="194">
        <v>4658</v>
      </c>
      <c r="BL162" s="195">
        <v>1296787</v>
      </c>
      <c r="BM162" s="194">
        <v>6039</v>
      </c>
      <c r="BN162" s="194">
        <v>48884</v>
      </c>
      <c r="BO162" s="194">
        <v>0</v>
      </c>
      <c r="BP162" s="194">
        <v>0</v>
      </c>
      <c r="BQ162" s="194">
        <v>0</v>
      </c>
      <c r="BR162" s="194">
        <v>0</v>
      </c>
      <c r="BS162" s="194">
        <v>86950</v>
      </c>
      <c r="BT162" s="194">
        <v>0</v>
      </c>
      <c r="BU162" s="194">
        <v>0</v>
      </c>
      <c r="BV162" s="194">
        <v>625</v>
      </c>
      <c r="BW162" s="194">
        <v>0</v>
      </c>
      <c r="BX162" s="194">
        <v>0</v>
      </c>
      <c r="BY162" s="194">
        <v>0</v>
      </c>
      <c r="BZ162" s="194">
        <v>0</v>
      </c>
      <c r="CA162" s="194">
        <v>0</v>
      </c>
      <c r="CB162" s="194">
        <v>0</v>
      </c>
      <c r="CC162" s="194">
        <v>0</v>
      </c>
      <c r="CD162" s="194">
        <v>0</v>
      </c>
      <c r="CE162" s="194">
        <v>0</v>
      </c>
      <c r="CF162" s="194">
        <v>0</v>
      </c>
      <c r="CG162" s="194">
        <v>0</v>
      </c>
      <c r="CH162" s="194">
        <v>0</v>
      </c>
      <c r="CI162" s="194">
        <v>0</v>
      </c>
      <c r="CJ162" s="194">
        <v>0</v>
      </c>
      <c r="CK162" s="194">
        <v>0</v>
      </c>
      <c r="CL162" s="194">
        <v>0</v>
      </c>
      <c r="CM162" s="195">
        <v>1439285</v>
      </c>
      <c r="CN162" s="194">
        <v>61470</v>
      </c>
      <c r="CO162" s="194">
        <v>0</v>
      </c>
      <c r="CP162" s="194">
        <v>0</v>
      </c>
      <c r="CQ162" s="194">
        <v>0</v>
      </c>
      <c r="CR162" s="194">
        <v>0</v>
      </c>
      <c r="CS162" s="195">
        <v>1500755</v>
      </c>
      <c r="CT162" s="194">
        <v>64516</v>
      </c>
      <c r="CU162" s="194">
        <v>92691</v>
      </c>
      <c r="CV162" s="194">
        <v>0</v>
      </c>
      <c r="CW162" s="194">
        <v>0</v>
      </c>
      <c r="CX162" s="194">
        <v>2911</v>
      </c>
      <c r="CY162" s="194">
        <v>0</v>
      </c>
      <c r="CZ162" s="194">
        <v>0</v>
      </c>
      <c r="DA162" s="194">
        <v>0</v>
      </c>
      <c r="DB162" s="194">
        <v>0</v>
      </c>
      <c r="DC162" s="194">
        <v>0</v>
      </c>
      <c r="DD162" s="194">
        <v>0</v>
      </c>
      <c r="DE162" s="194">
        <v>0</v>
      </c>
      <c r="DF162" s="194">
        <v>0</v>
      </c>
      <c r="DG162" s="194">
        <v>1983</v>
      </c>
      <c r="DH162" s="194">
        <v>3999</v>
      </c>
      <c r="DI162" s="194">
        <v>0</v>
      </c>
      <c r="DJ162" s="194">
        <v>35370</v>
      </c>
      <c r="DK162" s="194">
        <v>0</v>
      </c>
      <c r="DL162" s="194">
        <v>0</v>
      </c>
      <c r="DM162" s="194">
        <v>0</v>
      </c>
      <c r="DN162" s="194">
        <v>9371</v>
      </c>
      <c r="DO162" s="194">
        <v>267</v>
      </c>
      <c r="DP162" s="194">
        <v>0</v>
      </c>
      <c r="DQ162" s="194">
        <v>0</v>
      </c>
      <c r="DR162" s="194">
        <v>0</v>
      </c>
      <c r="DS162" s="194">
        <v>0</v>
      </c>
      <c r="DT162" s="194">
        <v>0</v>
      </c>
      <c r="DU162" s="194">
        <v>694720</v>
      </c>
      <c r="DV162" s="194">
        <v>11817</v>
      </c>
      <c r="DW162" s="194">
        <v>0</v>
      </c>
      <c r="DX162" s="194">
        <v>0</v>
      </c>
      <c r="DY162" s="194">
        <v>0</v>
      </c>
      <c r="DZ162" s="194">
        <v>0</v>
      </c>
      <c r="EA162" s="194">
        <v>122698</v>
      </c>
      <c r="EB162" s="194">
        <v>0</v>
      </c>
      <c r="EC162" s="194">
        <v>0</v>
      </c>
      <c r="ED162" s="194">
        <v>2230</v>
      </c>
      <c r="EE162" s="194">
        <v>0</v>
      </c>
      <c r="EF162" s="194">
        <v>0</v>
      </c>
      <c r="EG162" s="194">
        <v>0</v>
      </c>
      <c r="EH162" s="194">
        <v>0</v>
      </c>
      <c r="EI162" s="194">
        <v>0</v>
      </c>
      <c r="EJ162" s="194">
        <v>0</v>
      </c>
      <c r="EK162" s="194">
        <v>0</v>
      </c>
      <c r="EL162" s="194">
        <v>0</v>
      </c>
      <c r="EM162" s="194">
        <v>0</v>
      </c>
      <c r="EN162" s="194">
        <v>0</v>
      </c>
      <c r="EO162" s="194">
        <v>0</v>
      </c>
      <c r="EP162" s="194">
        <v>0</v>
      </c>
      <c r="EQ162" s="194">
        <v>0</v>
      </c>
      <c r="ER162" s="194">
        <v>11298</v>
      </c>
      <c r="ES162" s="194">
        <v>0</v>
      </c>
      <c r="ET162" s="194">
        <v>2070</v>
      </c>
      <c r="EU162" s="194">
        <v>0</v>
      </c>
      <c r="EV162" s="194">
        <v>372</v>
      </c>
      <c r="EW162" s="194">
        <v>0</v>
      </c>
      <c r="EX162" s="194">
        <v>226</v>
      </c>
      <c r="EY162" s="194">
        <v>0</v>
      </c>
      <c r="EZ162" s="194">
        <v>0</v>
      </c>
      <c r="FA162" s="194">
        <v>0</v>
      </c>
      <c r="FB162" s="194">
        <v>0</v>
      </c>
      <c r="FC162" s="194">
        <v>0</v>
      </c>
      <c r="FD162" s="194">
        <v>0</v>
      </c>
      <c r="FE162" s="194">
        <v>0</v>
      </c>
      <c r="FF162" s="194">
        <v>0</v>
      </c>
      <c r="FG162" s="194">
        <v>0</v>
      </c>
      <c r="FH162" s="194">
        <v>0</v>
      </c>
      <c r="FI162" s="194">
        <v>23127</v>
      </c>
      <c r="FJ162" s="194">
        <v>0</v>
      </c>
      <c r="FK162" s="194">
        <v>0</v>
      </c>
      <c r="FL162" s="194">
        <v>0</v>
      </c>
      <c r="FM162" s="194">
        <v>41364</v>
      </c>
      <c r="FN162" s="194">
        <v>0</v>
      </c>
      <c r="FO162" s="194">
        <v>0</v>
      </c>
      <c r="FP162" s="194">
        <v>0</v>
      </c>
      <c r="FQ162" s="194">
        <v>31282</v>
      </c>
      <c r="FR162" s="194">
        <v>112379</v>
      </c>
      <c r="FS162" s="194">
        <v>0</v>
      </c>
      <c r="FT162" s="194">
        <v>0</v>
      </c>
      <c r="FU162" s="194">
        <v>0</v>
      </c>
      <c r="FV162" s="194">
        <v>1411</v>
      </c>
      <c r="FW162" s="194">
        <v>0</v>
      </c>
      <c r="FX162" s="194">
        <v>5526</v>
      </c>
      <c r="FY162" s="194">
        <v>75510</v>
      </c>
      <c r="FZ162" s="194">
        <v>6155</v>
      </c>
      <c r="GA162" s="195">
        <v>1353293</v>
      </c>
      <c r="GB162" s="194">
        <v>0</v>
      </c>
      <c r="GC162" s="195">
        <v>1353293</v>
      </c>
    </row>
    <row r="163" spans="1:185">
      <c r="A163" s="206">
        <f t="shared" si="265"/>
        <v>0</v>
      </c>
      <c r="B163" s="197" t="s">
        <v>74</v>
      </c>
      <c r="C163" s="191" t="s">
        <v>225</v>
      </c>
      <c r="D163" s="191" t="s">
        <v>74</v>
      </c>
      <c r="E163" s="191" t="s">
        <v>165</v>
      </c>
      <c r="F163" s="191" t="s">
        <v>169</v>
      </c>
      <c r="G163" s="192">
        <v>5674</v>
      </c>
      <c r="H163" s="192">
        <v>0</v>
      </c>
      <c r="I163" s="193">
        <v>40.6</v>
      </c>
      <c r="J163" s="194">
        <v>531289867</v>
      </c>
      <c r="K163" s="194">
        <v>2955000</v>
      </c>
      <c r="L163" s="194">
        <v>602688</v>
      </c>
      <c r="M163" s="194">
        <v>0</v>
      </c>
      <c r="N163" s="194">
        <v>0</v>
      </c>
      <c r="O163" s="194">
        <v>0</v>
      </c>
      <c r="P163" s="194">
        <v>0</v>
      </c>
      <c r="Q163" s="194">
        <v>8451</v>
      </c>
      <c r="R163" s="194">
        <v>0</v>
      </c>
      <c r="S163" s="194">
        <v>0</v>
      </c>
      <c r="T163" s="194">
        <v>0</v>
      </c>
      <c r="U163" s="194">
        <v>1106553</v>
      </c>
      <c r="V163" s="194">
        <v>0</v>
      </c>
      <c r="W163" s="194">
        <v>0</v>
      </c>
      <c r="X163" s="194">
        <v>0</v>
      </c>
      <c r="Y163" s="194">
        <v>0</v>
      </c>
      <c r="Z163" s="194">
        <v>0</v>
      </c>
      <c r="AA163" s="194">
        <v>0</v>
      </c>
      <c r="AB163" s="194">
        <v>4901</v>
      </c>
      <c r="AC163" s="194">
        <v>0</v>
      </c>
      <c r="AD163" s="194">
        <v>460</v>
      </c>
      <c r="AE163" s="194">
        <v>0</v>
      </c>
      <c r="AF163" s="194">
        <v>0</v>
      </c>
      <c r="AG163" s="194">
        <v>0</v>
      </c>
      <c r="AH163" s="194">
        <v>0</v>
      </c>
      <c r="AI163" s="194">
        <v>0</v>
      </c>
      <c r="AJ163" s="194">
        <v>0</v>
      </c>
      <c r="AK163" s="194">
        <v>25023</v>
      </c>
      <c r="AL163" s="194">
        <v>0</v>
      </c>
      <c r="AM163" s="194">
        <v>0</v>
      </c>
      <c r="AN163" s="194">
        <v>0</v>
      </c>
      <c r="AO163" s="194">
        <v>0</v>
      </c>
      <c r="AP163" s="194">
        <v>0</v>
      </c>
      <c r="AQ163" s="194">
        <v>0</v>
      </c>
      <c r="AR163" s="194">
        <v>0</v>
      </c>
      <c r="AS163" s="194">
        <v>0</v>
      </c>
      <c r="AT163" s="194">
        <v>0</v>
      </c>
      <c r="AU163" s="194">
        <v>0</v>
      </c>
      <c r="AV163" s="194">
        <v>0</v>
      </c>
      <c r="AW163" s="194">
        <v>0</v>
      </c>
      <c r="AX163" s="194">
        <v>0</v>
      </c>
      <c r="AY163" s="194">
        <v>0</v>
      </c>
      <c r="AZ163" s="194">
        <v>0</v>
      </c>
      <c r="BA163" s="194">
        <v>12782</v>
      </c>
      <c r="BB163" s="194">
        <v>15202</v>
      </c>
      <c r="BC163" s="194">
        <v>119778</v>
      </c>
      <c r="BD163" s="194">
        <v>57547</v>
      </c>
      <c r="BE163" s="194">
        <v>0</v>
      </c>
      <c r="BF163" s="194">
        <v>0</v>
      </c>
      <c r="BG163" s="194">
        <v>0</v>
      </c>
      <c r="BH163" s="194">
        <v>79584</v>
      </c>
      <c r="BI163" s="194">
        <v>0</v>
      </c>
      <c r="BJ163" s="194">
        <v>0</v>
      </c>
      <c r="BK163" s="194">
        <v>9284</v>
      </c>
      <c r="BL163" s="195">
        <v>2042252</v>
      </c>
      <c r="BM163" s="194">
        <v>31991</v>
      </c>
      <c r="BN163" s="194">
        <v>117225</v>
      </c>
      <c r="BO163" s="194">
        <v>0</v>
      </c>
      <c r="BP163" s="194">
        <v>0</v>
      </c>
      <c r="BQ163" s="194">
        <v>0</v>
      </c>
      <c r="BR163" s="194">
        <v>0</v>
      </c>
      <c r="BS163" s="194">
        <v>108258</v>
      </c>
      <c r="BT163" s="194">
        <v>0</v>
      </c>
      <c r="BU163" s="194">
        <v>0</v>
      </c>
      <c r="BV163" s="194">
        <v>1552</v>
      </c>
      <c r="BW163" s="194">
        <v>0</v>
      </c>
      <c r="BX163" s="194">
        <v>0</v>
      </c>
      <c r="BY163" s="194">
        <v>0</v>
      </c>
      <c r="BZ163" s="194">
        <v>89490</v>
      </c>
      <c r="CA163" s="194">
        <v>0</v>
      </c>
      <c r="CB163" s="194">
        <v>0</v>
      </c>
      <c r="CC163" s="194">
        <v>0</v>
      </c>
      <c r="CD163" s="194">
        <v>0</v>
      </c>
      <c r="CE163" s="194">
        <v>0</v>
      </c>
      <c r="CF163" s="194">
        <v>196846</v>
      </c>
      <c r="CG163" s="194">
        <v>0</v>
      </c>
      <c r="CH163" s="194">
        <v>0</v>
      </c>
      <c r="CI163" s="194">
        <v>0</v>
      </c>
      <c r="CJ163" s="194">
        <v>0</v>
      </c>
      <c r="CK163" s="194">
        <v>0</v>
      </c>
      <c r="CL163" s="194">
        <v>0</v>
      </c>
      <c r="CM163" s="195">
        <v>2587614</v>
      </c>
      <c r="CN163" s="194">
        <v>0</v>
      </c>
      <c r="CO163" s="194">
        <v>0</v>
      </c>
      <c r="CP163" s="194">
        <v>0</v>
      </c>
      <c r="CQ163" s="194">
        <v>120307</v>
      </c>
      <c r="CR163" s="194">
        <v>0</v>
      </c>
      <c r="CS163" s="195">
        <v>2707921</v>
      </c>
      <c r="CT163" s="194">
        <v>161728</v>
      </c>
      <c r="CU163" s="194">
        <v>283238</v>
      </c>
      <c r="CV163" s="194">
        <v>0</v>
      </c>
      <c r="CW163" s="194">
        <v>0</v>
      </c>
      <c r="CX163" s="194">
        <v>42419</v>
      </c>
      <c r="CY163" s="194">
        <v>0</v>
      </c>
      <c r="CZ163" s="194">
        <v>0</v>
      </c>
      <c r="DA163" s="194">
        <v>0</v>
      </c>
      <c r="DB163" s="194">
        <v>0</v>
      </c>
      <c r="DC163" s="194">
        <v>0</v>
      </c>
      <c r="DD163" s="194">
        <v>0</v>
      </c>
      <c r="DE163" s="194">
        <v>0</v>
      </c>
      <c r="DF163" s="194">
        <v>0</v>
      </c>
      <c r="DG163" s="194">
        <v>783</v>
      </c>
      <c r="DH163" s="194">
        <v>12836</v>
      </c>
      <c r="DI163" s="194">
        <v>45772</v>
      </c>
      <c r="DJ163" s="194">
        <v>0</v>
      </c>
      <c r="DK163" s="194">
        <v>0</v>
      </c>
      <c r="DL163" s="194">
        <v>0</v>
      </c>
      <c r="DM163" s="194">
        <v>0</v>
      </c>
      <c r="DN163" s="194">
        <v>16051</v>
      </c>
      <c r="DO163" s="194">
        <v>2664</v>
      </c>
      <c r="DP163" s="194">
        <v>0</v>
      </c>
      <c r="DQ163" s="194">
        <v>0</v>
      </c>
      <c r="DR163" s="194">
        <v>0</v>
      </c>
      <c r="DS163" s="194">
        <v>0</v>
      </c>
      <c r="DT163" s="194">
        <v>0</v>
      </c>
      <c r="DU163" s="194">
        <v>805527</v>
      </c>
      <c r="DV163" s="194">
        <v>0</v>
      </c>
      <c r="DW163" s="194">
        <v>0</v>
      </c>
      <c r="DX163" s="194">
        <v>0</v>
      </c>
      <c r="DY163" s="194">
        <v>0</v>
      </c>
      <c r="DZ163" s="194">
        <v>0</v>
      </c>
      <c r="EA163" s="194">
        <v>234679</v>
      </c>
      <c r="EB163" s="194">
        <v>4168</v>
      </c>
      <c r="EC163" s="194">
        <v>0</v>
      </c>
      <c r="ED163" s="194">
        <v>0</v>
      </c>
      <c r="EE163" s="194">
        <v>0</v>
      </c>
      <c r="EF163" s="194">
        <v>0</v>
      </c>
      <c r="EG163" s="194">
        <v>0</v>
      </c>
      <c r="EH163" s="194">
        <v>0</v>
      </c>
      <c r="EI163" s="194">
        <v>0</v>
      </c>
      <c r="EJ163" s="194">
        <v>0</v>
      </c>
      <c r="EK163" s="194">
        <v>0</v>
      </c>
      <c r="EL163" s="194">
        <v>0</v>
      </c>
      <c r="EM163" s="194">
        <v>0</v>
      </c>
      <c r="EN163" s="194">
        <v>199296</v>
      </c>
      <c r="EO163" s="194">
        <v>0</v>
      </c>
      <c r="EP163" s="194">
        <v>0</v>
      </c>
      <c r="EQ163" s="194">
        <v>0</v>
      </c>
      <c r="ER163" s="194">
        <v>105386</v>
      </c>
      <c r="ES163" s="194">
        <v>0</v>
      </c>
      <c r="ET163" s="194">
        <v>2194</v>
      </c>
      <c r="EU163" s="194">
        <v>0</v>
      </c>
      <c r="EV163" s="194">
        <v>9885</v>
      </c>
      <c r="EW163" s="194">
        <v>0</v>
      </c>
      <c r="EX163" s="194">
        <v>0</v>
      </c>
      <c r="EY163" s="194">
        <v>885</v>
      </c>
      <c r="EZ163" s="194">
        <v>1500</v>
      </c>
      <c r="FA163" s="194">
        <v>0</v>
      </c>
      <c r="FB163" s="194">
        <v>0</v>
      </c>
      <c r="FC163" s="194">
        <v>0</v>
      </c>
      <c r="FD163" s="194">
        <v>0</v>
      </c>
      <c r="FE163" s="194">
        <v>0</v>
      </c>
      <c r="FF163" s="194">
        <v>0</v>
      </c>
      <c r="FG163" s="194">
        <v>0</v>
      </c>
      <c r="FH163" s="194">
        <v>0</v>
      </c>
      <c r="FI163" s="194">
        <v>4349</v>
      </c>
      <c r="FJ163" s="194">
        <v>0</v>
      </c>
      <c r="FK163" s="194">
        <v>0</v>
      </c>
      <c r="FL163" s="194">
        <v>0</v>
      </c>
      <c r="FM163" s="194">
        <v>60389</v>
      </c>
      <c r="FN163" s="194">
        <v>0</v>
      </c>
      <c r="FO163" s="194">
        <v>0</v>
      </c>
      <c r="FP163" s="194">
        <v>0</v>
      </c>
      <c r="FQ163" s="194">
        <v>48429</v>
      </c>
      <c r="FR163" s="194">
        <v>85236</v>
      </c>
      <c r="FS163" s="194">
        <v>221</v>
      </c>
      <c r="FT163" s="194">
        <v>0</v>
      </c>
      <c r="FU163" s="194">
        <v>0</v>
      </c>
      <c r="FV163" s="194">
        <v>0</v>
      </c>
      <c r="FW163" s="194">
        <v>0</v>
      </c>
      <c r="FX163" s="194">
        <v>5556</v>
      </c>
      <c r="FY163" s="194">
        <v>130000</v>
      </c>
      <c r="FZ163" s="194">
        <v>125889</v>
      </c>
      <c r="GA163" s="195">
        <v>2389079</v>
      </c>
      <c r="GB163" s="194">
        <v>120307</v>
      </c>
      <c r="GC163" s="195">
        <v>2509386</v>
      </c>
    </row>
    <row r="164" spans="1:185">
      <c r="A164" s="206">
        <f t="shared" si="265"/>
        <v>0</v>
      </c>
      <c r="B164" s="199" t="s">
        <v>75</v>
      </c>
      <c r="C164" s="191" t="s">
        <v>226</v>
      </c>
      <c r="D164" s="191" t="s">
        <v>75</v>
      </c>
      <c r="E164" s="191" t="s">
        <v>165</v>
      </c>
      <c r="F164" s="191" t="s">
        <v>173</v>
      </c>
      <c r="G164" s="192">
        <v>1386</v>
      </c>
      <c r="H164" s="192">
        <v>0</v>
      </c>
      <c r="I164" s="193">
        <v>0.5</v>
      </c>
      <c r="J164" s="198">
        <v>74123420</v>
      </c>
      <c r="K164" s="194">
        <v>3346489</v>
      </c>
      <c r="L164" s="194">
        <v>481976</v>
      </c>
      <c r="M164" s="194">
        <v>0</v>
      </c>
      <c r="N164" s="194">
        <v>0</v>
      </c>
      <c r="O164" s="194">
        <v>0</v>
      </c>
      <c r="P164" s="194">
        <v>0</v>
      </c>
      <c r="Q164" s="194">
        <v>8198</v>
      </c>
      <c r="R164" s="194">
        <v>0</v>
      </c>
      <c r="S164" s="194">
        <v>0</v>
      </c>
      <c r="T164" s="194">
        <v>0</v>
      </c>
      <c r="U164" s="194">
        <v>191670</v>
      </c>
      <c r="V164" s="194">
        <v>0</v>
      </c>
      <c r="W164" s="194">
        <v>0</v>
      </c>
      <c r="X164" s="194">
        <v>11717</v>
      </c>
      <c r="Y164" s="194">
        <v>0</v>
      </c>
      <c r="Z164" s="194">
        <v>0</v>
      </c>
      <c r="AA164" s="194">
        <v>0</v>
      </c>
      <c r="AB164" s="194">
        <v>901</v>
      </c>
      <c r="AC164" s="194">
        <v>0</v>
      </c>
      <c r="AD164" s="194">
        <v>0</v>
      </c>
      <c r="AE164" s="194">
        <v>0</v>
      </c>
      <c r="AF164" s="194">
        <v>0</v>
      </c>
      <c r="AG164" s="194">
        <v>0</v>
      </c>
      <c r="AH164" s="194">
        <v>0</v>
      </c>
      <c r="AI164" s="194">
        <v>0</v>
      </c>
      <c r="AJ164" s="194">
        <v>197</v>
      </c>
      <c r="AK164" s="194">
        <v>2983</v>
      </c>
      <c r="AL164" s="194">
        <v>0</v>
      </c>
      <c r="AM164" s="194">
        <v>383815</v>
      </c>
      <c r="AN164" s="194">
        <v>0</v>
      </c>
      <c r="AO164" s="194">
        <v>0</v>
      </c>
      <c r="AP164" s="194">
        <v>0</v>
      </c>
      <c r="AQ164" s="194">
        <v>162878</v>
      </c>
      <c r="AR164" s="194">
        <v>0</v>
      </c>
      <c r="AS164" s="194">
        <v>0</v>
      </c>
      <c r="AT164" s="194">
        <v>0</v>
      </c>
      <c r="AU164" s="194">
        <v>75000</v>
      </c>
      <c r="AV164" s="194">
        <v>0</v>
      </c>
      <c r="AW164" s="194">
        <v>5890</v>
      </c>
      <c r="AX164" s="194">
        <v>0</v>
      </c>
      <c r="AY164" s="194">
        <v>67375</v>
      </c>
      <c r="AZ164" s="194">
        <v>0</v>
      </c>
      <c r="BA164" s="194">
        <v>2069</v>
      </c>
      <c r="BB164" s="194">
        <v>0</v>
      </c>
      <c r="BC164" s="194">
        <v>0</v>
      </c>
      <c r="BD164" s="194">
        <v>0</v>
      </c>
      <c r="BE164" s="194">
        <v>0</v>
      </c>
      <c r="BF164" s="194">
        <v>1680</v>
      </c>
      <c r="BG164" s="194">
        <v>0</v>
      </c>
      <c r="BH164" s="194">
        <v>0</v>
      </c>
      <c r="BI164" s="194">
        <v>0</v>
      </c>
      <c r="BJ164" s="194">
        <v>0</v>
      </c>
      <c r="BK164" s="194">
        <v>2866</v>
      </c>
      <c r="BL164" s="195">
        <v>1399214</v>
      </c>
      <c r="BM164" s="194">
        <v>13293</v>
      </c>
      <c r="BN164" s="194">
        <v>15630</v>
      </c>
      <c r="BO164" s="194">
        <v>0</v>
      </c>
      <c r="BP164" s="194">
        <v>0</v>
      </c>
      <c r="BQ164" s="194">
        <v>61593</v>
      </c>
      <c r="BR164" s="194">
        <v>0</v>
      </c>
      <c r="BS164" s="194">
        <v>0</v>
      </c>
      <c r="BT164" s="194">
        <v>0</v>
      </c>
      <c r="BU164" s="194">
        <v>0</v>
      </c>
      <c r="BV164" s="194">
        <v>23720</v>
      </c>
      <c r="BW164" s="194">
        <v>0</v>
      </c>
      <c r="BX164" s="194">
        <v>0</v>
      </c>
      <c r="BY164" s="194">
        <v>0</v>
      </c>
      <c r="BZ164" s="194">
        <v>80134</v>
      </c>
      <c r="CA164" s="194">
        <v>0</v>
      </c>
      <c r="CB164" s="194">
        <v>0</v>
      </c>
      <c r="CC164" s="194">
        <v>0</v>
      </c>
      <c r="CD164" s="194">
        <v>0</v>
      </c>
      <c r="CE164" s="194">
        <v>0</v>
      </c>
      <c r="CF164" s="194">
        <v>0</v>
      </c>
      <c r="CG164" s="194">
        <v>0</v>
      </c>
      <c r="CH164" s="194">
        <v>0</v>
      </c>
      <c r="CI164" s="194">
        <v>0</v>
      </c>
      <c r="CJ164" s="194">
        <v>0</v>
      </c>
      <c r="CK164" s="194">
        <v>0</v>
      </c>
      <c r="CL164" s="194">
        <v>110719</v>
      </c>
      <c r="CM164" s="195">
        <v>1704303</v>
      </c>
      <c r="CN164" s="194">
        <v>0</v>
      </c>
      <c r="CO164" s="194">
        <v>95629</v>
      </c>
      <c r="CP164" s="194">
        <v>0</v>
      </c>
      <c r="CQ164" s="194">
        <v>0</v>
      </c>
      <c r="CR164" s="194">
        <v>0</v>
      </c>
      <c r="CS164" s="195">
        <v>1799932</v>
      </c>
      <c r="CT164" s="194">
        <v>315768</v>
      </c>
      <c r="CU164" s="194">
        <v>96611</v>
      </c>
      <c r="CV164" s="194">
        <v>0</v>
      </c>
      <c r="CW164" s="194">
        <v>0</v>
      </c>
      <c r="CX164" s="194">
        <v>35473</v>
      </c>
      <c r="CY164" s="194">
        <v>0</v>
      </c>
      <c r="CZ164" s="194">
        <v>0</v>
      </c>
      <c r="DA164" s="194">
        <v>0</v>
      </c>
      <c r="DB164" s="194">
        <v>0</v>
      </c>
      <c r="DC164" s="194">
        <v>0</v>
      </c>
      <c r="DD164" s="194">
        <v>0</v>
      </c>
      <c r="DE164" s="194">
        <v>0</v>
      </c>
      <c r="DF164" s="194">
        <v>0</v>
      </c>
      <c r="DG164" s="194">
        <v>1873</v>
      </c>
      <c r="DH164" s="194">
        <v>8987</v>
      </c>
      <c r="DI164" s="194">
        <v>75516</v>
      </c>
      <c r="DJ164" s="194">
        <v>0</v>
      </c>
      <c r="DK164" s="194">
        <v>0</v>
      </c>
      <c r="DL164" s="194">
        <v>0</v>
      </c>
      <c r="DM164" s="194">
        <v>0</v>
      </c>
      <c r="DN164" s="194">
        <v>10200</v>
      </c>
      <c r="DO164" s="194">
        <v>2715</v>
      </c>
      <c r="DP164" s="194">
        <v>0</v>
      </c>
      <c r="DQ164" s="194">
        <v>0</v>
      </c>
      <c r="DR164" s="194">
        <v>0</v>
      </c>
      <c r="DS164" s="194">
        <v>0</v>
      </c>
      <c r="DT164" s="194">
        <v>0</v>
      </c>
      <c r="DU164" s="194">
        <v>137253</v>
      </c>
      <c r="DV164" s="194">
        <v>0</v>
      </c>
      <c r="DW164" s="194">
        <v>0</v>
      </c>
      <c r="DX164" s="194">
        <v>0</v>
      </c>
      <c r="DY164" s="194">
        <v>0</v>
      </c>
      <c r="DZ164" s="194">
        <v>0</v>
      </c>
      <c r="EA164" s="194">
        <v>0</v>
      </c>
      <c r="EB164" s="194">
        <v>96529</v>
      </c>
      <c r="EC164" s="194">
        <v>0</v>
      </c>
      <c r="ED164" s="194">
        <v>0</v>
      </c>
      <c r="EE164" s="194">
        <v>0</v>
      </c>
      <c r="EF164" s="194">
        <v>0</v>
      </c>
      <c r="EG164" s="194">
        <v>0</v>
      </c>
      <c r="EH164" s="194">
        <v>0</v>
      </c>
      <c r="EI164" s="194">
        <v>0</v>
      </c>
      <c r="EJ164" s="194">
        <v>0</v>
      </c>
      <c r="EK164" s="194">
        <v>0</v>
      </c>
      <c r="EL164" s="194">
        <v>0</v>
      </c>
      <c r="EM164" s="194">
        <v>0</v>
      </c>
      <c r="EN164" s="194">
        <v>0</v>
      </c>
      <c r="EO164" s="194">
        <v>0</v>
      </c>
      <c r="EP164" s="194">
        <v>0</v>
      </c>
      <c r="EQ164" s="194">
        <v>112747</v>
      </c>
      <c r="ER164" s="194">
        <v>10866</v>
      </c>
      <c r="ES164" s="194">
        <v>0</v>
      </c>
      <c r="ET164" s="194">
        <v>2556</v>
      </c>
      <c r="EU164" s="194">
        <v>73687</v>
      </c>
      <c r="EV164" s="194">
        <v>24696</v>
      </c>
      <c r="EW164" s="194">
        <v>0</v>
      </c>
      <c r="EX164" s="194">
        <v>0</v>
      </c>
      <c r="EY164" s="194">
        <v>0</v>
      </c>
      <c r="EZ164" s="194">
        <v>9032</v>
      </c>
      <c r="FA164" s="194">
        <v>0</v>
      </c>
      <c r="FB164" s="194">
        <v>11652</v>
      </c>
      <c r="FC164" s="194">
        <v>3011</v>
      </c>
      <c r="FD164" s="194">
        <v>0</v>
      </c>
      <c r="FE164" s="194">
        <v>0</v>
      </c>
      <c r="FF164" s="194">
        <v>0</v>
      </c>
      <c r="FG164" s="194">
        <v>547178</v>
      </c>
      <c r="FH164" s="194">
        <v>3456</v>
      </c>
      <c r="FI164" s="194">
        <v>42936</v>
      </c>
      <c r="FJ164" s="194">
        <v>0</v>
      </c>
      <c r="FK164" s="194">
        <v>0</v>
      </c>
      <c r="FL164" s="194">
        <v>0</v>
      </c>
      <c r="FM164" s="194">
        <v>17828</v>
      </c>
      <c r="FN164" s="194">
        <v>0</v>
      </c>
      <c r="FO164" s="194">
        <v>0</v>
      </c>
      <c r="FP164" s="194">
        <v>0</v>
      </c>
      <c r="FQ164" s="194">
        <v>22863</v>
      </c>
      <c r="FR164" s="194">
        <v>44037</v>
      </c>
      <c r="FS164" s="194">
        <v>0</v>
      </c>
      <c r="FT164" s="194">
        <v>0</v>
      </c>
      <c r="FU164" s="194">
        <v>0</v>
      </c>
      <c r="FV164" s="194">
        <v>0</v>
      </c>
      <c r="FW164" s="194">
        <v>0</v>
      </c>
      <c r="FX164" s="194">
        <v>0</v>
      </c>
      <c r="FY164" s="194">
        <v>208004</v>
      </c>
      <c r="FZ164" s="194">
        <v>48744</v>
      </c>
      <c r="GA164" s="195">
        <v>1964216</v>
      </c>
      <c r="GB164" s="194">
        <v>0</v>
      </c>
      <c r="GC164" s="195">
        <v>1964216</v>
      </c>
    </row>
    <row r="165" spans="1:185">
      <c r="A165" s="206">
        <f t="shared" si="265"/>
        <v>0</v>
      </c>
      <c r="B165" s="199" t="s">
        <v>76</v>
      </c>
      <c r="C165" s="191" t="s">
        <v>227</v>
      </c>
      <c r="D165" s="191" t="s">
        <v>166</v>
      </c>
      <c r="E165" s="191" t="s">
        <v>165</v>
      </c>
      <c r="F165" s="191" t="s">
        <v>173</v>
      </c>
      <c r="G165" s="193">
        <v>605</v>
      </c>
      <c r="H165" s="193">
        <v>0</v>
      </c>
      <c r="I165" s="193">
        <v>0.5</v>
      </c>
      <c r="J165" s="198">
        <v>0</v>
      </c>
      <c r="K165" s="198">
        <v>284040</v>
      </c>
      <c r="L165" s="194">
        <v>201601</v>
      </c>
      <c r="M165" s="194">
        <v>0</v>
      </c>
      <c r="N165" s="194">
        <v>0</v>
      </c>
      <c r="O165" s="194">
        <v>0</v>
      </c>
      <c r="P165" s="194">
        <v>0</v>
      </c>
      <c r="Q165" s="194">
        <v>2320</v>
      </c>
      <c r="R165" s="194">
        <v>0</v>
      </c>
      <c r="S165" s="194">
        <v>0</v>
      </c>
      <c r="T165" s="194">
        <v>0</v>
      </c>
      <c r="U165" s="194">
        <v>63742</v>
      </c>
      <c r="V165" s="194">
        <v>3476</v>
      </c>
      <c r="W165" s="194">
        <v>0</v>
      </c>
      <c r="X165" s="194">
        <v>5546</v>
      </c>
      <c r="Y165" s="194">
        <v>0</v>
      </c>
      <c r="Z165" s="194">
        <v>0</v>
      </c>
      <c r="AA165" s="194">
        <v>0</v>
      </c>
      <c r="AB165" s="194">
        <v>14956</v>
      </c>
      <c r="AC165" s="194">
        <v>0</v>
      </c>
      <c r="AD165" s="194">
        <v>0</v>
      </c>
      <c r="AE165" s="194">
        <v>0</v>
      </c>
      <c r="AF165" s="194">
        <v>0</v>
      </c>
      <c r="AG165" s="194">
        <v>0</v>
      </c>
      <c r="AH165" s="194">
        <v>0</v>
      </c>
      <c r="AI165" s="194">
        <v>0</v>
      </c>
      <c r="AJ165" s="194">
        <v>0</v>
      </c>
      <c r="AK165" s="194">
        <v>1601</v>
      </c>
      <c r="AL165" s="194">
        <v>0</v>
      </c>
      <c r="AM165" s="194">
        <v>95929</v>
      </c>
      <c r="AN165" s="194">
        <v>0</v>
      </c>
      <c r="AO165" s="194">
        <v>0</v>
      </c>
      <c r="AP165" s="194">
        <v>0</v>
      </c>
      <c r="AQ165" s="194">
        <v>11901</v>
      </c>
      <c r="AR165" s="194">
        <v>0</v>
      </c>
      <c r="AS165" s="194">
        <v>0</v>
      </c>
      <c r="AT165" s="194">
        <v>0</v>
      </c>
      <c r="AU165" s="194">
        <v>0</v>
      </c>
      <c r="AV165" s="194">
        <v>0</v>
      </c>
      <c r="AW165" s="194">
        <v>0</v>
      </c>
      <c r="AX165" s="194">
        <v>0</v>
      </c>
      <c r="AY165" s="194">
        <v>50885</v>
      </c>
      <c r="AZ165" s="194">
        <v>0</v>
      </c>
      <c r="BA165" s="194">
        <v>556</v>
      </c>
      <c r="BB165" s="194">
        <v>4000</v>
      </c>
      <c r="BC165" s="194">
        <v>0</v>
      </c>
      <c r="BD165" s="194">
        <v>0</v>
      </c>
      <c r="BE165" s="194">
        <v>0</v>
      </c>
      <c r="BF165" s="194">
        <v>2438</v>
      </c>
      <c r="BG165" s="194">
        <v>0</v>
      </c>
      <c r="BH165" s="194">
        <v>0</v>
      </c>
      <c r="BI165" s="194">
        <v>0</v>
      </c>
      <c r="BJ165" s="194">
        <v>0</v>
      </c>
      <c r="BK165" s="194">
        <v>0</v>
      </c>
      <c r="BL165" s="195">
        <v>458951</v>
      </c>
      <c r="BM165" s="194">
        <v>7304</v>
      </c>
      <c r="BN165" s="194">
        <v>3632</v>
      </c>
      <c r="BO165" s="194">
        <v>0</v>
      </c>
      <c r="BP165" s="194">
        <v>0</v>
      </c>
      <c r="BQ165" s="194">
        <v>21046</v>
      </c>
      <c r="BR165" s="194">
        <v>0</v>
      </c>
      <c r="BS165" s="194">
        <v>22509</v>
      </c>
      <c r="BT165" s="194">
        <v>0</v>
      </c>
      <c r="BU165" s="194">
        <v>239416</v>
      </c>
      <c r="BV165" s="194">
        <v>0</v>
      </c>
      <c r="BW165" s="194">
        <v>0</v>
      </c>
      <c r="BX165" s="194">
        <v>0</v>
      </c>
      <c r="BY165" s="194">
        <v>0</v>
      </c>
      <c r="BZ165" s="194">
        <v>0</v>
      </c>
      <c r="CA165" s="194">
        <v>0</v>
      </c>
      <c r="CB165" s="194">
        <v>28591</v>
      </c>
      <c r="CC165" s="194">
        <v>0</v>
      </c>
      <c r="CD165" s="194">
        <v>0</v>
      </c>
      <c r="CE165" s="194">
        <v>0</v>
      </c>
      <c r="CF165" s="194">
        <v>0</v>
      </c>
      <c r="CG165" s="194">
        <v>0</v>
      </c>
      <c r="CH165" s="194">
        <v>0</v>
      </c>
      <c r="CI165" s="194">
        <v>0</v>
      </c>
      <c r="CJ165" s="194">
        <v>0</v>
      </c>
      <c r="CK165" s="194">
        <v>0</v>
      </c>
      <c r="CL165" s="194">
        <v>0</v>
      </c>
      <c r="CM165" s="195">
        <v>781449</v>
      </c>
      <c r="CN165" s="194">
        <v>0</v>
      </c>
      <c r="CO165" s="194">
        <v>6000</v>
      </c>
      <c r="CP165" s="194">
        <v>0</v>
      </c>
      <c r="CQ165" s="194">
        <v>28505</v>
      </c>
      <c r="CR165" s="194">
        <v>0</v>
      </c>
      <c r="CS165" s="195">
        <v>815954</v>
      </c>
      <c r="CT165" s="194">
        <v>46791</v>
      </c>
      <c r="CU165" s="194">
        <v>85352</v>
      </c>
      <c r="CV165" s="194">
        <v>0</v>
      </c>
      <c r="CW165" s="194">
        <v>0</v>
      </c>
      <c r="CX165" s="194">
        <v>7864</v>
      </c>
      <c r="CY165" s="194">
        <v>0</v>
      </c>
      <c r="CZ165" s="194">
        <v>0</v>
      </c>
      <c r="DA165" s="194">
        <v>0</v>
      </c>
      <c r="DB165" s="194">
        <v>0</v>
      </c>
      <c r="DC165" s="194">
        <v>0</v>
      </c>
      <c r="DD165" s="194">
        <v>0</v>
      </c>
      <c r="DE165" s="194">
        <v>0</v>
      </c>
      <c r="DF165" s="194">
        <v>0</v>
      </c>
      <c r="DG165" s="194">
        <v>0</v>
      </c>
      <c r="DH165" s="194">
        <v>0</v>
      </c>
      <c r="DI165" s="194">
        <v>7013</v>
      </c>
      <c r="DJ165" s="194">
        <v>0</v>
      </c>
      <c r="DK165" s="194">
        <v>0</v>
      </c>
      <c r="DL165" s="194">
        <v>0</v>
      </c>
      <c r="DM165" s="194">
        <v>0</v>
      </c>
      <c r="DN165" s="194">
        <v>0</v>
      </c>
      <c r="DO165" s="194">
        <v>350</v>
      </c>
      <c r="DP165" s="194">
        <v>0</v>
      </c>
      <c r="DQ165" s="194">
        <v>0</v>
      </c>
      <c r="DR165" s="194">
        <v>0</v>
      </c>
      <c r="DS165" s="194">
        <v>0</v>
      </c>
      <c r="DT165" s="194">
        <v>0</v>
      </c>
      <c r="DU165" s="194">
        <v>168704</v>
      </c>
      <c r="DV165" s="194">
        <v>0</v>
      </c>
      <c r="DW165" s="194">
        <v>0</v>
      </c>
      <c r="DX165" s="194">
        <v>0</v>
      </c>
      <c r="DY165" s="194">
        <v>0</v>
      </c>
      <c r="DZ165" s="194">
        <v>0</v>
      </c>
      <c r="EA165" s="194">
        <v>0</v>
      </c>
      <c r="EB165" s="194">
        <v>8894</v>
      </c>
      <c r="EC165" s="194">
        <v>0</v>
      </c>
      <c r="ED165" s="194">
        <v>0</v>
      </c>
      <c r="EE165" s="194">
        <v>0</v>
      </c>
      <c r="EF165" s="194">
        <v>0</v>
      </c>
      <c r="EG165" s="194">
        <v>0</v>
      </c>
      <c r="EH165" s="194">
        <v>0</v>
      </c>
      <c r="EI165" s="194">
        <v>0</v>
      </c>
      <c r="EJ165" s="194">
        <v>0</v>
      </c>
      <c r="EK165" s="194">
        <v>0</v>
      </c>
      <c r="EL165" s="194">
        <v>0</v>
      </c>
      <c r="EM165" s="194">
        <v>0</v>
      </c>
      <c r="EN165" s="194">
        <v>246183</v>
      </c>
      <c r="EO165" s="194">
        <v>0</v>
      </c>
      <c r="EP165" s="194">
        <v>0</v>
      </c>
      <c r="EQ165" s="194">
        <v>0</v>
      </c>
      <c r="ER165" s="194">
        <v>0</v>
      </c>
      <c r="ES165" s="194">
        <v>0</v>
      </c>
      <c r="ET165" s="194">
        <v>0</v>
      </c>
      <c r="EU165" s="194">
        <v>0</v>
      </c>
      <c r="EV165" s="194">
        <v>1180</v>
      </c>
      <c r="EW165" s="194">
        <v>0</v>
      </c>
      <c r="EX165" s="194">
        <v>0</v>
      </c>
      <c r="EY165" s="194">
        <v>0</v>
      </c>
      <c r="EZ165" s="194">
        <v>5017</v>
      </c>
      <c r="FA165" s="194">
        <v>0</v>
      </c>
      <c r="FB165" s="194">
        <v>0</v>
      </c>
      <c r="FC165" s="194">
        <v>0</v>
      </c>
      <c r="FD165" s="194">
        <v>0</v>
      </c>
      <c r="FE165" s="194">
        <v>0</v>
      </c>
      <c r="FF165" s="194">
        <v>0</v>
      </c>
      <c r="FG165" s="194">
        <v>33345</v>
      </c>
      <c r="FH165" s="194">
        <v>0</v>
      </c>
      <c r="FI165" s="194">
        <v>7158</v>
      </c>
      <c r="FJ165" s="194">
        <v>0</v>
      </c>
      <c r="FK165" s="194">
        <v>0</v>
      </c>
      <c r="FL165" s="194">
        <v>0</v>
      </c>
      <c r="FM165" s="194">
        <v>14162</v>
      </c>
      <c r="FN165" s="194">
        <v>0</v>
      </c>
      <c r="FO165" s="194">
        <v>0</v>
      </c>
      <c r="FP165" s="194">
        <v>0</v>
      </c>
      <c r="FQ165" s="194">
        <v>11109</v>
      </c>
      <c r="FR165" s="194">
        <v>19642</v>
      </c>
      <c r="FS165" s="194">
        <v>310</v>
      </c>
      <c r="FT165" s="194">
        <v>0</v>
      </c>
      <c r="FU165" s="194">
        <v>1059</v>
      </c>
      <c r="FV165" s="194">
        <v>0</v>
      </c>
      <c r="FW165" s="194">
        <v>0</v>
      </c>
      <c r="FX165" s="194">
        <v>750</v>
      </c>
      <c r="FY165" s="194">
        <v>77010</v>
      </c>
      <c r="FZ165" s="194">
        <v>11071</v>
      </c>
      <c r="GA165" s="195">
        <v>752964</v>
      </c>
      <c r="GB165" s="194">
        <v>28505</v>
      </c>
      <c r="GC165" s="195">
        <v>781469</v>
      </c>
    </row>
    <row r="166" spans="1:185">
      <c r="A166" s="206">
        <f t="shared" si="265"/>
        <v>0</v>
      </c>
      <c r="B166" s="196" t="s">
        <v>77</v>
      </c>
      <c r="C166" s="191" t="s">
        <v>453</v>
      </c>
      <c r="D166" s="191" t="s">
        <v>77</v>
      </c>
      <c r="E166" s="191" t="s">
        <v>165</v>
      </c>
      <c r="F166" s="191" t="s">
        <v>169</v>
      </c>
      <c r="G166" s="192">
        <v>26586</v>
      </c>
      <c r="H166" s="192">
        <v>0</v>
      </c>
      <c r="I166" s="193">
        <v>28.1</v>
      </c>
      <c r="J166" s="194">
        <v>3792162425</v>
      </c>
      <c r="K166" s="194">
        <v>37718743</v>
      </c>
      <c r="L166" s="194">
        <v>17546224</v>
      </c>
      <c r="M166" s="194">
        <v>0</v>
      </c>
      <c r="N166" s="194">
        <v>557461</v>
      </c>
      <c r="O166" s="194">
        <v>0</v>
      </c>
      <c r="P166" s="194">
        <v>366244</v>
      </c>
      <c r="Q166" s="194">
        <v>269440</v>
      </c>
      <c r="R166" s="194">
        <v>0</v>
      </c>
      <c r="S166" s="194">
        <v>0</v>
      </c>
      <c r="T166" s="194">
        <v>9045606</v>
      </c>
      <c r="U166" s="194">
        <v>418849</v>
      </c>
      <c r="V166" s="194">
        <v>557299</v>
      </c>
      <c r="W166" s="194">
        <v>831046</v>
      </c>
      <c r="X166" s="194">
        <v>458315</v>
      </c>
      <c r="Y166" s="194">
        <v>0</v>
      </c>
      <c r="Z166" s="194">
        <v>237</v>
      </c>
      <c r="AA166" s="194">
        <v>0</v>
      </c>
      <c r="AB166" s="194">
        <v>174485</v>
      </c>
      <c r="AC166" s="194">
        <v>0</v>
      </c>
      <c r="AD166" s="194">
        <v>57937</v>
      </c>
      <c r="AE166" s="194">
        <v>41588</v>
      </c>
      <c r="AF166" s="194">
        <v>0</v>
      </c>
      <c r="AG166" s="194">
        <v>28575</v>
      </c>
      <c r="AH166" s="194">
        <v>0</v>
      </c>
      <c r="AI166" s="194">
        <v>36366</v>
      </c>
      <c r="AJ166" s="194">
        <v>1262269</v>
      </c>
      <c r="AK166" s="194">
        <v>289750</v>
      </c>
      <c r="AL166" s="194">
        <v>2663387</v>
      </c>
      <c r="AM166" s="194">
        <v>4035200</v>
      </c>
      <c r="AN166" s="194">
        <v>0</v>
      </c>
      <c r="AO166" s="194">
        <v>30005</v>
      </c>
      <c r="AP166" s="194">
        <v>0</v>
      </c>
      <c r="AQ166" s="194">
        <v>67252</v>
      </c>
      <c r="AR166" s="194">
        <v>0</v>
      </c>
      <c r="AS166" s="194">
        <v>0</v>
      </c>
      <c r="AT166" s="194">
        <v>0</v>
      </c>
      <c r="AU166" s="194">
        <v>151922</v>
      </c>
      <c r="AV166" s="194">
        <v>0</v>
      </c>
      <c r="AW166" s="194">
        <v>0</v>
      </c>
      <c r="AX166" s="194">
        <v>0</v>
      </c>
      <c r="AY166" s="194">
        <v>0</v>
      </c>
      <c r="AZ166" s="194">
        <v>0</v>
      </c>
      <c r="BA166" s="194">
        <v>170970</v>
      </c>
      <c r="BB166" s="194">
        <v>14839</v>
      </c>
      <c r="BC166" s="194">
        <v>402537</v>
      </c>
      <c r="BD166" s="194">
        <v>672504</v>
      </c>
      <c r="BE166" s="194">
        <v>0</v>
      </c>
      <c r="BF166" s="194">
        <v>397379</v>
      </c>
      <c r="BG166" s="194">
        <v>0</v>
      </c>
      <c r="BH166" s="194">
        <v>0</v>
      </c>
      <c r="BI166" s="194">
        <v>60128</v>
      </c>
      <c r="BJ166" s="194">
        <v>0</v>
      </c>
      <c r="BK166" s="194">
        <v>1061046</v>
      </c>
      <c r="BL166" s="195">
        <v>41668860</v>
      </c>
      <c r="BM166" s="194">
        <v>1683369</v>
      </c>
      <c r="BN166" s="194">
        <v>1116310</v>
      </c>
      <c r="BO166" s="194">
        <v>44098</v>
      </c>
      <c r="BP166" s="194">
        <v>0</v>
      </c>
      <c r="BQ166" s="194">
        <v>11358</v>
      </c>
      <c r="BR166" s="194">
        <v>0</v>
      </c>
      <c r="BS166" s="194">
        <v>505679</v>
      </c>
      <c r="BT166" s="194">
        <v>0</v>
      </c>
      <c r="BU166" s="194">
        <v>0</v>
      </c>
      <c r="BV166" s="194">
        <v>8354197</v>
      </c>
      <c r="BW166" s="194">
        <v>0</v>
      </c>
      <c r="BX166" s="194">
        <v>16460</v>
      </c>
      <c r="BY166" s="194">
        <v>0</v>
      </c>
      <c r="BZ166" s="194">
        <v>25501</v>
      </c>
      <c r="CA166" s="194">
        <v>0</v>
      </c>
      <c r="CB166" s="194">
        <v>223642</v>
      </c>
      <c r="CC166" s="194">
        <v>0</v>
      </c>
      <c r="CD166" s="194">
        <v>2939989</v>
      </c>
      <c r="CE166" s="194">
        <v>35364</v>
      </c>
      <c r="CF166" s="194">
        <v>585176</v>
      </c>
      <c r="CG166" s="194">
        <v>0</v>
      </c>
      <c r="CH166" s="194">
        <v>0</v>
      </c>
      <c r="CI166" s="194">
        <v>13000</v>
      </c>
      <c r="CJ166" s="194">
        <v>0</v>
      </c>
      <c r="CK166" s="194">
        <v>0</v>
      </c>
      <c r="CL166" s="194">
        <v>0</v>
      </c>
      <c r="CM166" s="195">
        <v>57223003</v>
      </c>
      <c r="CN166" s="194">
        <v>1539457</v>
      </c>
      <c r="CO166" s="194">
        <v>0</v>
      </c>
      <c r="CP166" s="194">
        <v>0</v>
      </c>
      <c r="CQ166" s="194">
        <v>1556766</v>
      </c>
      <c r="CR166" s="194">
        <v>0</v>
      </c>
      <c r="CS166" s="195">
        <v>60319226</v>
      </c>
      <c r="CT166" s="194">
        <v>2284856</v>
      </c>
      <c r="CU166" s="194">
        <v>2804362</v>
      </c>
      <c r="CV166" s="194">
        <v>0</v>
      </c>
      <c r="CW166" s="194">
        <v>9615</v>
      </c>
      <c r="CX166" s="194">
        <v>396738</v>
      </c>
      <c r="CY166" s="194">
        <v>39810</v>
      </c>
      <c r="CZ166" s="194">
        <v>0</v>
      </c>
      <c r="DA166" s="194">
        <v>0</v>
      </c>
      <c r="DB166" s="194">
        <v>0</v>
      </c>
      <c r="DC166" s="194">
        <v>0</v>
      </c>
      <c r="DD166" s="194">
        <v>0</v>
      </c>
      <c r="DE166" s="194">
        <v>0</v>
      </c>
      <c r="DF166" s="194">
        <v>0</v>
      </c>
      <c r="DG166" s="194">
        <v>887950</v>
      </c>
      <c r="DH166" s="194">
        <v>6243664</v>
      </c>
      <c r="DI166" s="194">
        <v>4203780</v>
      </c>
      <c r="DJ166" s="194">
        <v>0</v>
      </c>
      <c r="DK166" s="194">
        <v>391197</v>
      </c>
      <c r="DL166" s="194">
        <v>0</v>
      </c>
      <c r="DM166" s="194">
        <v>0</v>
      </c>
      <c r="DN166" s="194">
        <v>445994</v>
      </c>
      <c r="DO166" s="194">
        <v>17765</v>
      </c>
      <c r="DP166" s="194">
        <v>0</v>
      </c>
      <c r="DQ166" s="194">
        <v>0</v>
      </c>
      <c r="DR166" s="194">
        <v>0</v>
      </c>
      <c r="DS166" s="194">
        <v>0</v>
      </c>
      <c r="DT166" s="194">
        <v>0</v>
      </c>
      <c r="DU166" s="194">
        <v>6520991</v>
      </c>
      <c r="DV166" s="194">
        <v>0</v>
      </c>
      <c r="DW166" s="194">
        <v>0</v>
      </c>
      <c r="DX166" s="194">
        <v>0</v>
      </c>
      <c r="DY166" s="194">
        <v>0</v>
      </c>
      <c r="DZ166" s="194">
        <v>0</v>
      </c>
      <c r="EA166" s="194">
        <v>0</v>
      </c>
      <c r="EB166" s="194">
        <v>459996</v>
      </c>
      <c r="EC166" s="194">
        <v>0</v>
      </c>
      <c r="ED166" s="194">
        <v>0</v>
      </c>
      <c r="EE166" s="194">
        <v>0</v>
      </c>
      <c r="EF166" s="194">
        <v>0</v>
      </c>
      <c r="EG166" s="194">
        <v>0</v>
      </c>
      <c r="EH166" s="194">
        <v>180230</v>
      </c>
      <c r="EI166" s="194">
        <v>0</v>
      </c>
      <c r="EJ166" s="194">
        <v>0</v>
      </c>
      <c r="EK166" s="194">
        <v>0</v>
      </c>
      <c r="EL166" s="194">
        <v>27000</v>
      </c>
      <c r="EM166" s="194">
        <v>6589</v>
      </c>
      <c r="EN166" s="194">
        <v>387351</v>
      </c>
      <c r="EO166" s="194">
        <v>0</v>
      </c>
      <c r="EP166" s="194">
        <v>0</v>
      </c>
      <c r="EQ166" s="194">
        <v>43913</v>
      </c>
      <c r="ER166" s="194">
        <v>5580058</v>
      </c>
      <c r="ES166" s="194">
        <v>0</v>
      </c>
      <c r="ET166" s="194">
        <v>156923</v>
      </c>
      <c r="EU166" s="194">
        <v>0</v>
      </c>
      <c r="EV166" s="194">
        <v>219869</v>
      </c>
      <c r="EW166" s="194">
        <v>0</v>
      </c>
      <c r="EX166" s="194">
        <v>37900</v>
      </c>
      <c r="EY166" s="194">
        <v>93715</v>
      </c>
      <c r="EZ166" s="194">
        <v>100817</v>
      </c>
      <c r="FA166" s="194">
        <v>0</v>
      </c>
      <c r="FB166" s="194">
        <v>0</v>
      </c>
      <c r="FC166" s="194">
        <v>3016611</v>
      </c>
      <c r="FD166" s="194">
        <v>0</v>
      </c>
      <c r="FE166" s="194">
        <v>0</v>
      </c>
      <c r="FF166" s="194">
        <v>0</v>
      </c>
      <c r="FG166" s="194">
        <v>3575843</v>
      </c>
      <c r="FH166" s="194">
        <v>117046</v>
      </c>
      <c r="FI166" s="194">
        <v>225254</v>
      </c>
      <c r="FJ166" s="194">
        <v>0</v>
      </c>
      <c r="FK166" s="194">
        <v>0</v>
      </c>
      <c r="FL166" s="194">
        <v>60393</v>
      </c>
      <c r="FM166" s="194">
        <v>0</v>
      </c>
      <c r="FN166" s="194">
        <v>0</v>
      </c>
      <c r="FO166" s="194">
        <v>0</v>
      </c>
      <c r="FP166" s="194">
        <v>0</v>
      </c>
      <c r="FQ166" s="194">
        <v>0</v>
      </c>
      <c r="FR166" s="194">
        <v>0</v>
      </c>
      <c r="FS166" s="194">
        <v>0</v>
      </c>
      <c r="FT166" s="194">
        <v>0</v>
      </c>
      <c r="FU166" s="194">
        <v>0</v>
      </c>
      <c r="FV166" s="194">
        <v>0</v>
      </c>
      <c r="FW166" s="194">
        <v>0</v>
      </c>
      <c r="FX166" s="194">
        <v>10689370</v>
      </c>
      <c r="FY166" s="194">
        <v>1776316</v>
      </c>
      <c r="FZ166" s="194">
        <v>1620332</v>
      </c>
      <c r="GA166" s="195">
        <v>52622248</v>
      </c>
      <c r="GB166" s="194">
        <v>1556766</v>
      </c>
      <c r="GC166" s="195">
        <v>54179014</v>
      </c>
    </row>
    <row r="167" spans="1:185">
      <c r="A167" s="206">
        <f t="shared" si="265"/>
        <v>0</v>
      </c>
      <c r="B167" s="197" t="s">
        <v>78</v>
      </c>
      <c r="C167" s="191" t="s">
        <v>228</v>
      </c>
      <c r="D167" s="191" t="s">
        <v>78</v>
      </c>
      <c r="E167" s="191" t="s">
        <v>165</v>
      </c>
      <c r="F167" s="191" t="s">
        <v>169</v>
      </c>
      <c r="G167" s="192">
        <v>8287</v>
      </c>
      <c r="H167" s="192">
        <v>0</v>
      </c>
      <c r="I167" s="193">
        <v>41.2</v>
      </c>
      <c r="J167" s="194">
        <v>724498532</v>
      </c>
      <c r="K167" s="194">
        <v>4282819</v>
      </c>
      <c r="L167" s="194">
        <v>1631760</v>
      </c>
      <c r="M167" s="194">
        <v>0</v>
      </c>
      <c r="N167" s="194">
        <v>273111</v>
      </c>
      <c r="O167" s="194">
        <v>0</v>
      </c>
      <c r="P167" s="194">
        <v>24743</v>
      </c>
      <c r="Q167" s="194">
        <v>10917</v>
      </c>
      <c r="R167" s="194">
        <v>0</v>
      </c>
      <c r="S167" s="194">
        <v>0</v>
      </c>
      <c r="T167" s="194">
        <v>0</v>
      </c>
      <c r="U167" s="194">
        <v>1622200</v>
      </c>
      <c r="V167" s="194">
        <v>0</v>
      </c>
      <c r="W167" s="194">
        <v>0</v>
      </c>
      <c r="X167" s="194">
        <v>59869</v>
      </c>
      <c r="Y167" s="194">
        <v>0</v>
      </c>
      <c r="Z167" s="194">
        <v>0</v>
      </c>
      <c r="AA167" s="194">
        <v>0</v>
      </c>
      <c r="AB167" s="194">
        <v>6719</v>
      </c>
      <c r="AC167" s="194">
        <v>0</v>
      </c>
      <c r="AD167" s="194">
        <v>109</v>
      </c>
      <c r="AE167" s="194">
        <v>0</v>
      </c>
      <c r="AF167" s="194">
        <v>0</v>
      </c>
      <c r="AG167" s="194">
        <v>0</v>
      </c>
      <c r="AH167" s="194">
        <v>0</v>
      </c>
      <c r="AI167" s="194">
        <v>0</v>
      </c>
      <c r="AJ167" s="194">
        <v>0</v>
      </c>
      <c r="AK167" s="194">
        <v>38853</v>
      </c>
      <c r="AL167" s="194">
        <v>352195</v>
      </c>
      <c r="AM167" s="194">
        <v>57872</v>
      </c>
      <c r="AN167" s="194">
        <v>0</v>
      </c>
      <c r="AO167" s="194">
        <v>0</v>
      </c>
      <c r="AP167" s="194">
        <v>0</v>
      </c>
      <c r="AQ167" s="194">
        <v>4229</v>
      </c>
      <c r="AR167" s="194">
        <v>0</v>
      </c>
      <c r="AS167" s="194">
        <v>9498</v>
      </c>
      <c r="AT167" s="194">
        <v>0</v>
      </c>
      <c r="AU167" s="194">
        <v>0</v>
      </c>
      <c r="AV167" s="194">
        <v>0</v>
      </c>
      <c r="AW167" s="194">
        <v>0</v>
      </c>
      <c r="AX167" s="194">
        <v>0</v>
      </c>
      <c r="AY167" s="194">
        <v>0</v>
      </c>
      <c r="AZ167" s="194">
        <v>0</v>
      </c>
      <c r="BA167" s="194">
        <v>21890</v>
      </c>
      <c r="BB167" s="194">
        <v>43851</v>
      </c>
      <c r="BC167" s="194">
        <v>4800</v>
      </c>
      <c r="BD167" s="194">
        <v>76235</v>
      </c>
      <c r="BE167" s="194">
        <v>2951</v>
      </c>
      <c r="BF167" s="194">
        <v>0</v>
      </c>
      <c r="BG167" s="194">
        <v>0</v>
      </c>
      <c r="BH167" s="194">
        <v>117180</v>
      </c>
      <c r="BI167" s="194">
        <v>0</v>
      </c>
      <c r="BJ167" s="194">
        <v>0</v>
      </c>
      <c r="BK167" s="194">
        <v>69292</v>
      </c>
      <c r="BL167" s="195">
        <v>4428274</v>
      </c>
      <c r="BM167" s="194">
        <v>31538</v>
      </c>
      <c r="BN167" s="194">
        <v>201797</v>
      </c>
      <c r="BO167" s="194">
        <v>0</v>
      </c>
      <c r="BP167" s="194">
        <v>0</v>
      </c>
      <c r="BQ167" s="194">
        <v>0</v>
      </c>
      <c r="BR167" s="194">
        <v>0</v>
      </c>
      <c r="BS167" s="194">
        <v>783244</v>
      </c>
      <c r="BT167" s="194">
        <v>0</v>
      </c>
      <c r="BU167" s="194">
        <v>0</v>
      </c>
      <c r="BV167" s="194">
        <v>2000</v>
      </c>
      <c r="BW167" s="194">
        <v>0</v>
      </c>
      <c r="BX167" s="194">
        <v>0</v>
      </c>
      <c r="BY167" s="194">
        <v>0</v>
      </c>
      <c r="BZ167" s="194">
        <v>313526</v>
      </c>
      <c r="CA167" s="194">
        <v>0</v>
      </c>
      <c r="CB167" s="194">
        <v>0</v>
      </c>
      <c r="CC167" s="194">
        <v>0</v>
      </c>
      <c r="CD167" s="194">
        <v>0</v>
      </c>
      <c r="CE167" s="194">
        <v>774574</v>
      </c>
      <c r="CF167" s="194">
        <v>0</v>
      </c>
      <c r="CG167" s="194">
        <v>0</v>
      </c>
      <c r="CH167" s="194">
        <v>0</v>
      </c>
      <c r="CI167" s="194">
        <v>0</v>
      </c>
      <c r="CJ167" s="194">
        <v>0</v>
      </c>
      <c r="CK167" s="194">
        <v>0</v>
      </c>
      <c r="CL167" s="194">
        <v>0</v>
      </c>
      <c r="CM167" s="195">
        <v>6534953</v>
      </c>
      <c r="CN167" s="194">
        <v>3410819</v>
      </c>
      <c r="CO167" s="194">
        <v>1453745</v>
      </c>
      <c r="CP167" s="194">
        <v>0</v>
      </c>
      <c r="CQ167" s="194">
        <v>572230</v>
      </c>
      <c r="CR167" s="194">
        <v>0</v>
      </c>
      <c r="CS167" s="195">
        <v>11971746</v>
      </c>
      <c r="CT167" s="194">
        <v>180281</v>
      </c>
      <c r="CU167" s="194">
        <v>691408</v>
      </c>
      <c r="CV167" s="194">
        <v>0</v>
      </c>
      <c r="CW167" s="194">
        <v>0</v>
      </c>
      <c r="CX167" s="194">
        <v>52874</v>
      </c>
      <c r="CY167" s="194">
        <v>17</v>
      </c>
      <c r="CZ167" s="194">
        <v>0</v>
      </c>
      <c r="DA167" s="194">
        <v>0</v>
      </c>
      <c r="DB167" s="194">
        <v>0</v>
      </c>
      <c r="DC167" s="194">
        <v>0</v>
      </c>
      <c r="DD167" s="194">
        <v>0</v>
      </c>
      <c r="DE167" s="194">
        <v>0</v>
      </c>
      <c r="DF167" s="194">
        <v>0</v>
      </c>
      <c r="DG167" s="194">
        <v>0</v>
      </c>
      <c r="DH167" s="194">
        <v>211805</v>
      </c>
      <c r="DI167" s="194">
        <v>0</v>
      </c>
      <c r="DJ167" s="194">
        <v>113000</v>
      </c>
      <c r="DK167" s="194">
        <v>0</v>
      </c>
      <c r="DL167" s="194">
        <v>0</v>
      </c>
      <c r="DM167" s="194">
        <v>0</v>
      </c>
      <c r="DN167" s="194">
        <v>816252</v>
      </c>
      <c r="DO167" s="194">
        <v>1520</v>
      </c>
      <c r="DP167" s="194">
        <v>0</v>
      </c>
      <c r="DQ167" s="194">
        <v>0</v>
      </c>
      <c r="DR167" s="194">
        <v>0</v>
      </c>
      <c r="DS167" s="194">
        <v>0</v>
      </c>
      <c r="DT167" s="194">
        <v>0</v>
      </c>
      <c r="DU167" s="194">
        <v>1216087</v>
      </c>
      <c r="DV167" s="194">
        <v>51846</v>
      </c>
      <c r="DW167" s="194">
        <v>0</v>
      </c>
      <c r="DX167" s="194">
        <v>0</v>
      </c>
      <c r="DY167" s="194">
        <v>0</v>
      </c>
      <c r="DZ167" s="194">
        <v>0</v>
      </c>
      <c r="EA167" s="194">
        <v>552458</v>
      </c>
      <c r="EB167" s="194">
        <v>31497</v>
      </c>
      <c r="EC167" s="194">
        <v>0</v>
      </c>
      <c r="ED167" s="194">
        <v>0</v>
      </c>
      <c r="EE167" s="194">
        <v>0</v>
      </c>
      <c r="EF167" s="194">
        <v>0</v>
      </c>
      <c r="EG167" s="194">
        <v>0</v>
      </c>
      <c r="EH167" s="194">
        <v>762747</v>
      </c>
      <c r="EI167" s="194">
        <v>0</v>
      </c>
      <c r="EJ167" s="194">
        <v>0</v>
      </c>
      <c r="EK167" s="194">
        <v>0</v>
      </c>
      <c r="EL167" s="194">
        <v>0</v>
      </c>
      <c r="EM167" s="194">
        <v>73293</v>
      </c>
      <c r="EN167" s="194">
        <v>0</v>
      </c>
      <c r="EO167" s="194">
        <v>0</v>
      </c>
      <c r="EP167" s="194">
        <v>0</v>
      </c>
      <c r="EQ167" s="194">
        <v>2900</v>
      </c>
      <c r="ER167" s="194">
        <v>75356</v>
      </c>
      <c r="ES167" s="194">
        <v>0</v>
      </c>
      <c r="ET167" s="194">
        <v>58000</v>
      </c>
      <c r="EU167" s="194">
        <v>130860</v>
      </c>
      <c r="EV167" s="194">
        <v>45504</v>
      </c>
      <c r="EW167" s="194">
        <v>0</v>
      </c>
      <c r="EX167" s="194">
        <v>5700</v>
      </c>
      <c r="EY167" s="194">
        <v>11335</v>
      </c>
      <c r="EZ167" s="194">
        <v>0</v>
      </c>
      <c r="FA167" s="194">
        <v>0</v>
      </c>
      <c r="FB167" s="194">
        <v>44518</v>
      </c>
      <c r="FC167" s="194">
        <v>408396</v>
      </c>
      <c r="FD167" s="194">
        <v>0</v>
      </c>
      <c r="FE167" s="194">
        <v>0</v>
      </c>
      <c r="FF167" s="194">
        <v>0</v>
      </c>
      <c r="FG167" s="194">
        <v>82418</v>
      </c>
      <c r="FH167" s="194">
        <v>0</v>
      </c>
      <c r="FI167" s="194">
        <v>22065</v>
      </c>
      <c r="FJ167" s="194">
        <v>0</v>
      </c>
      <c r="FK167" s="194">
        <v>0</v>
      </c>
      <c r="FL167" s="194">
        <v>0</v>
      </c>
      <c r="FM167" s="194">
        <v>121133</v>
      </c>
      <c r="FN167" s="194">
        <v>11637</v>
      </c>
      <c r="FO167" s="194">
        <v>0</v>
      </c>
      <c r="FP167" s="194">
        <v>0</v>
      </c>
      <c r="FQ167" s="194">
        <v>104744</v>
      </c>
      <c r="FR167" s="194">
        <v>302027</v>
      </c>
      <c r="FS167" s="194">
        <v>1530</v>
      </c>
      <c r="FT167" s="194">
        <v>0</v>
      </c>
      <c r="FU167" s="194">
        <v>0</v>
      </c>
      <c r="FV167" s="194">
        <v>2258</v>
      </c>
      <c r="FW167" s="194">
        <v>0</v>
      </c>
      <c r="FX167" s="194">
        <v>8885</v>
      </c>
      <c r="FY167" s="194">
        <v>1530462</v>
      </c>
      <c r="FZ167" s="194">
        <v>95583</v>
      </c>
      <c r="GA167" s="195">
        <v>7820396</v>
      </c>
      <c r="GB167" s="194">
        <v>572274</v>
      </c>
      <c r="GC167" s="195">
        <v>8392669</v>
      </c>
    </row>
    <row r="168" spans="1:185">
      <c r="A168" s="206">
        <f t="shared" si="265"/>
        <v>0</v>
      </c>
      <c r="B168" s="199" t="s">
        <v>79</v>
      </c>
      <c r="C168" s="191" t="s">
        <v>229</v>
      </c>
      <c r="D168" s="191" t="s">
        <v>79</v>
      </c>
      <c r="E168" s="191" t="s">
        <v>165</v>
      </c>
      <c r="F168" s="191" t="s">
        <v>173</v>
      </c>
      <c r="G168" s="192">
        <v>1738</v>
      </c>
      <c r="H168" s="192">
        <v>0</v>
      </c>
      <c r="I168" s="193">
        <v>1.3</v>
      </c>
      <c r="J168" s="194">
        <v>93175850</v>
      </c>
      <c r="K168" s="194">
        <v>1691500</v>
      </c>
      <c r="L168" s="194">
        <v>257047</v>
      </c>
      <c r="M168" s="194">
        <v>0</v>
      </c>
      <c r="N168" s="194">
        <v>122263</v>
      </c>
      <c r="O168" s="194">
        <v>0</v>
      </c>
      <c r="P168" s="194">
        <v>0</v>
      </c>
      <c r="Q168" s="194">
        <v>4976</v>
      </c>
      <c r="R168" s="194">
        <v>0</v>
      </c>
      <c r="S168" s="194">
        <v>0</v>
      </c>
      <c r="T168" s="194">
        <v>0</v>
      </c>
      <c r="U168" s="194">
        <v>230065</v>
      </c>
      <c r="V168" s="194">
        <v>0</v>
      </c>
      <c r="W168" s="194">
        <v>0</v>
      </c>
      <c r="X168" s="194">
        <v>18395</v>
      </c>
      <c r="Y168" s="194">
        <v>0</v>
      </c>
      <c r="Z168" s="194">
        <v>0</v>
      </c>
      <c r="AA168" s="194">
        <v>0</v>
      </c>
      <c r="AB168" s="194">
        <v>196</v>
      </c>
      <c r="AC168" s="194">
        <v>0</v>
      </c>
      <c r="AD168" s="194">
        <v>0</v>
      </c>
      <c r="AE168" s="194">
        <v>200</v>
      </c>
      <c r="AF168" s="194">
        <v>0</v>
      </c>
      <c r="AG168" s="194">
        <v>0</v>
      </c>
      <c r="AH168" s="194">
        <v>0</v>
      </c>
      <c r="AI168" s="194">
        <v>0</v>
      </c>
      <c r="AJ168" s="194">
        <v>0</v>
      </c>
      <c r="AK168" s="194">
        <v>3122</v>
      </c>
      <c r="AL168" s="194">
        <v>399958</v>
      </c>
      <c r="AM168" s="194">
        <v>201184</v>
      </c>
      <c r="AN168" s="194">
        <v>0</v>
      </c>
      <c r="AO168" s="194">
        <v>0</v>
      </c>
      <c r="AP168" s="194">
        <v>0</v>
      </c>
      <c r="AQ168" s="194">
        <v>0</v>
      </c>
      <c r="AR168" s="194">
        <v>0</v>
      </c>
      <c r="AS168" s="194">
        <v>0</v>
      </c>
      <c r="AT168" s="194">
        <v>0</v>
      </c>
      <c r="AU168" s="194">
        <v>0</v>
      </c>
      <c r="AV168" s="194">
        <v>0</v>
      </c>
      <c r="AW168" s="194">
        <v>0</v>
      </c>
      <c r="AX168" s="194">
        <v>0</v>
      </c>
      <c r="AY168" s="194">
        <v>0</v>
      </c>
      <c r="AZ168" s="194">
        <v>0</v>
      </c>
      <c r="BA168" s="194">
        <v>3869</v>
      </c>
      <c r="BB168" s="194">
        <v>13349</v>
      </c>
      <c r="BC168" s="194">
        <v>0</v>
      </c>
      <c r="BD168" s="194">
        <v>0</v>
      </c>
      <c r="BE168" s="194">
        <v>0</v>
      </c>
      <c r="BF168" s="194">
        <v>2500</v>
      </c>
      <c r="BG168" s="194">
        <v>0</v>
      </c>
      <c r="BH168" s="194">
        <v>0</v>
      </c>
      <c r="BI168" s="194">
        <v>0</v>
      </c>
      <c r="BJ168" s="194">
        <v>707</v>
      </c>
      <c r="BK168" s="194">
        <v>2693</v>
      </c>
      <c r="BL168" s="195">
        <v>1260526</v>
      </c>
      <c r="BM168" s="194">
        <v>11431</v>
      </c>
      <c r="BN168" s="194">
        <v>15522</v>
      </c>
      <c r="BO168" s="194">
        <v>0</v>
      </c>
      <c r="BP168" s="194">
        <v>0</v>
      </c>
      <c r="BQ168" s="194">
        <v>3060</v>
      </c>
      <c r="BR168" s="194">
        <v>0</v>
      </c>
      <c r="BS168" s="194">
        <v>0</v>
      </c>
      <c r="BT168" s="194">
        <v>0</v>
      </c>
      <c r="BU168" s="194">
        <v>0</v>
      </c>
      <c r="BV168" s="194">
        <v>0</v>
      </c>
      <c r="BW168" s="194">
        <v>0</v>
      </c>
      <c r="BX168" s="194">
        <v>0</v>
      </c>
      <c r="BY168" s="194">
        <v>0</v>
      </c>
      <c r="BZ168" s="194">
        <v>0</v>
      </c>
      <c r="CA168" s="194">
        <v>0</v>
      </c>
      <c r="CB168" s="194">
        <v>18666</v>
      </c>
      <c r="CC168" s="194">
        <v>0</v>
      </c>
      <c r="CD168" s="194">
        <v>0</v>
      </c>
      <c r="CE168" s="194">
        <v>0</v>
      </c>
      <c r="CF168" s="194">
        <v>0</v>
      </c>
      <c r="CG168" s="194">
        <v>0</v>
      </c>
      <c r="CH168" s="194">
        <v>0</v>
      </c>
      <c r="CI168" s="194">
        <v>0</v>
      </c>
      <c r="CJ168" s="194">
        <v>0</v>
      </c>
      <c r="CK168" s="194">
        <v>0</v>
      </c>
      <c r="CL168" s="194">
        <v>0</v>
      </c>
      <c r="CM168" s="195">
        <v>1309204</v>
      </c>
      <c r="CN168" s="194">
        <v>0</v>
      </c>
      <c r="CO168" s="194">
        <v>117500</v>
      </c>
      <c r="CP168" s="194">
        <v>0</v>
      </c>
      <c r="CQ168" s="194">
        <v>64648</v>
      </c>
      <c r="CR168" s="194">
        <v>0</v>
      </c>
      <c r="CS168" s="195">
        <v>1491352</v>
      </c>
      <c r="CT168" s="194">
        <v>115637</v>
      </c>
      <c r="CU168" s="194">
        <v>56997</v>
      </c>
      <c r="CV168" s="194">
        <v>0</v>
      </c>
      <c r="CW168" s="194">
        <v>0</v>
      </c>
      <c r="CX168" s="194">
        <v>334</v>
      </c>
      <c r="CY168" s="194">
        <v>0</v>
      </c>
      <c r="CZ168" s="194">
        <v>0</v>
      </c>
      <c r="DA168" s="194">
        <v>0</v>
      </c>
      <c r="DB168" s="194">
        <v>0</v>
      </c>
      <c r="DC168" s="194">
        <v>0</v>
      </c>
      <c r="DD168" s="194">
        <v>0</v>
      </c>
      <c r="DE168" s="194">
        <v>0</v>
      </c>
      <c r="DF168" s="194">
        <v>0</v>
      </c>
      <c r="DG168" s="194">
        <v>0</v>
      </c>
      <c r="DH168" s="194">
        <v>1139</v>
      </c>
      <c r="DI168" s="194">
        <v>62621</v>
      </c>
      <c r="DJ168" s="194">
        <v>0</v>
      </c>
      <c r="DK168" s="194">
        <v>0</v>
      </c>
      <c r="DL168" s="194">
        <v>0</v>
      </c>
      <c r="DM168" s="194">
        <v>0</v>
      </c>
      <c r="DN168" s="194">
        <v>6337</v>
      </c>
      <c r="DO168" s="194">
        <v>190</v>
      </c>
      <c r="DP168" s="194">
        <v>0</v>
      </c>
      <c r="DQ168" s="194">
        <v>0</v>
      </c>
      <c r="DR168" s="194">
        <v>0</v>
      </c>
      <c r="DS168" s="194">
        <v>0</v>
      </c>
      <c r="DT168" s="194">
        <v>0</v>
      </c>
      <c r="DU168" s="194">
        <v>107195</v>
      </c>
      <c r="DV168" s="194">
        <v>0</v>
      </c>
      <c r="DW168" s="194">
        <v>0</v>
      </c>
      <c r="DX168" s="194">
        <v>0</v>
      </c>
      <c r="DY168" s="194">
        <v>0</v>
      </c>
      <c r="DZ168" s="194">
        <v>0</v>
      </c>
      <c r="EA168" s="194">
        <v>24901</v>
      </c>
      <c r="EB168" s="194">
        <v>17135</v>
      </c>
      <c r="EC168" s="194">
        <v>0</v>
      </c>
      <c r="ED168" s="194">
        <v>0</v>
      </c>
      <c r="EE168" s="194">
        <v>0</v>
      </c>
      <c r="EF168" s="194">
        <v>0</v>
      </c>
      <c r="EG168" s="194">
        <v>0</v>
      </c>
      <c r="EH168" s="194">
        <v>0</v>
      </c>
      <c r="EI168" s="194">
        <v>0</v>
      </c>
      <c r="EJ168" s="194">
        <v>0</v>
      </c>
      <c r="EK168" s="194">
        <v>0</v>
      </c>
      <c r="EL168" s="194">
        <v>0</v>
      </c>
      <c r="EM168" s="194">
        <v>0</v>
      </c>
      <c r="EN168" s="194">
        <v>0</v>
      </c>
      <c r="EO168" s="194">
        <v>0</v>
      </c>
      <c r="EP168" s="194">
        <v>0</v>
      </c>
      <c r="EQ168" s="194">
        <v>0</v>
      </c>
      <c r="ER168" s="194">
        <v>6779</v>
      </c>
      <c r="ES168" s="194">
        <v>0</v>
      </c>
      <c r="ET168" s="194">
        <v>0</v>
      </c>
      <c r="EU168" s="194">
        <v>0</v>
      </c>
      <c r="EV168" s="194">
        <v>944</v>
      </c>
      <c r="EW168" s="194">
        <v>0</v>
      </c>
      <c r="EX168" s="194">
        <v>0</v>
      </c>
      <c r="EY168" s="194">
        <v>0</v>
      </c>
      <c r="EZ168" s="194">
        <v>18</v>
      </c>
      <c r="FA168" s="194">
        <v>0</v>
      </c>
      <c r="FB168" s="194">
        <v>296</v>
      </c>
      <c r="FC168" s="194">
        <v>598445</v>
      </c>
      <c r="FD168" s="194">
        <v>0</v>
      </c>
      <c r="FE168" s="194">
        <v>0</v>
      </c>
      <c r="FF168" s="194">
        <v>0</v>
      </c>
      <c r="FG168" s="194">
        <v>181214</v>
      </c>
      <c r="FH168" s="194">
        <v>0</v>
      </c>
      <c r="FI168" s="194">
        <v>842</v>
      </c>
      <c r="FJ168" s="194">
        <v>0</v>
      </c>
      <c r="FK168" s="194">
        <v>0</v>
      </c>
      <c r="FL168" s="194">
        <v>0</v>
      </c>
      <c r="FM168" s="194">
        <v>16676</v>
      </c>
      <c r="FN168" s="194">
        <v>0</v>
      </c>
      <c r="FO168" s="194">
        <v>0</v>
      </c>
      <c r="FP168" s="194">
        <v>0</v>
      </c>
      <c r="FQ168" s="194">
        <v>18785</v>
      </c>
      <c r="FR168" s="194">
        <v>45836</v>
      </c>
      <c r="FS168" s="194">
        <v>347</v>
      </c>
      <c r="FT168" s="194">
        <v>0</v>
      </c>
      <c r="FU168" s="194">
        <v>31351</v>
      </c>
      <c r="FV168" s="194">
        <v>899</v>
      </c>
      <c r="FW168" s="194">
        <v>0</v>
      </c>
      <c r="FX168" s="194">
        <v>0</v>
      </c>
      <c r="FY168" s="194">
        <v>249001</v>
      </c>
      <c r="FZ168" s="194">
        <v>40746</v>
      </c>
      <c r="GA168" s="195">
        <v>1584662</v>
      </c>
      <c r="GB168" s="194">
        <v>64648</v>
      </c>
      <c r="GC168" s="195">
        <v>1649310</v>
      </c>
    </row>
    <row r="169" spans="1:185">
      <c r="A169" s="206">
        <f t="shared" si="265"/>
        <v>0</v>
      </c>
      <c r="B169" s="197" t="s">
        <v>80</v>
      </c>
      <c r="C169" s="191" t="s">
        <v>230</v>
      </c>
      <c r="D169" s="191" t="s">
        <v>80</v>
      </c>
      <c r="E169" s="191" t="s">
        <v>165</v>
      </c>
      <c r="F169" s="191" t="s">
        <v>169</v>
      </c>
      <c r="G169" s="192">
        <v>8423</v>
      </c>
      <c r="H169" s="192">
        <v>0</v>
      </c>
      <c r="I169" s="193">
        <v>6.6</v>
      </c>
      <c r="J169" s="194">
        <v>597504494</v>
      </c>
      <c r="K169" s="194">
        <v>8739124</v>
      </c>
      <c r="L169" s="194">
        <v>3075933</v>
      </c>
      <c r="M169" s="194">
        <v>0</v>
      </c>
      <c r="N169" s="194">
        <v>234970</v>
      </c>
      <c r="O169" s="194">
        <v>0</v>
      </c>
      <c r="P169" s="194">
        <v>61284</v>
      </c>
      <c r="Q169" s="194">
        <v>4252</v>
      </c>
      <c r="R169" s="194">
        <v>0</v>
      </c>
      <c r="S169" s="194">
        <v>0</v>
      </c>
      <c r="T169" s="194">
        <v>0</v>
      </c>
      <c r="U169" s="194">
        <v>1431866</v>
      </c>
      <c r="V169" s="194">
        <v>0</v>
      </c>
      <c r="W169" s="194">
        <v>0</v>
      </c>
      <c r="X169" s="194">
        <v>108502</v>
      </c>
      <c r="Y169" s="194">
        <v>0</v>
      </c>
      <c r="Z169" s="194">
        <v>0</v>
      </c>
      <c r="AA169" s="194">
        <v>0</v>
      </c>
      <c r="AB169" s="194">
        <v>3735</v>
      </c>
      <c r="AC169" s="194">
        <v>0</v>
      </c>
      <c r="AD169" s="194">
        <v>1529</v>
      </c>
      <c r="AE169" s="194">
        <v>0</v>
      </c>
      <c r="AF169" s="194">
        <v>0</v>
      </c>
      <c r="AG169" s="194">
        <v>0</v>
      </c>
      <c r="AH169" s="194">
        <v>0</v>
      </c>
      <c r="AI169" s="194">
        <v>104</v>
      </c>
      <c r="AJ169" s="194">
        <v>18211</v>
      </c>
      <c r="AK169" s="194">
        <v>42658</v>
      </c>
      <c r="AL169" s="194">
        <v>0</v>
      </c>
      <c r="AM169" s="194">
        <v>796161</v>
      </c>
      <c r="AN169" s="194">
        <v>0</v>
      </c>
      <c r="AO169" s="194">
        <v>10586</v>
      </c>
      <c r="AP169" s="194">
        <v>0</v>
      </c>
      <c r="AQ169" s="194">
        <v>0</v>
      </c>
      <c r="AR169" s="194">
        <v>0</v>
      </c>
      <c r="AS169" s="194">
        <v>0</v>
      </c>
      <c r="AT169" s="194">
        <v>0</v>
      </c>
      <c r="AU169" s="194">
        <v>2302</v>
      </c>
      <c r="AV169" s="194">
        <v>0</v>
      </c>
      <c r="AW169" s="194">
        <v>0</v>
      </c>
      <c r="AX169" s="194">
        <v>12413</v>
      </c>
      <c r="AY169" s="194">
        <v>7490</v>
      </c>
      <c r="AZ169" s="194">
        <v>0</v>
      </c>
      <c r="BA169" s="194">
        <v>5486</v>
      </c>
      <c r="BB169" s="194">
        <v>14402</v>
      </c>
      <c r="BC169" s="194">
        <v>0</v>
      </c>
      <c r="BD169" s="194">
        <v>28421</v>
      </c>
      <c r="BE169" s="194">
        <v>0</v>
      </c>
      <c r="BF169" s="194">
        <v>4952</v>
      </c>
      <c r="BG169" s="194">
        <v>0</v>
      </c>
      <c r="BH169" s="194">
        <v>0</v>
      </c>
      <c r="BI169" s="194">
        <v>550</v>
      </c>
      <c r="BJ169" s="194">
        <v>0</v>
      </c>
      <c r="BK169" s="194">
        <v>2570</v>
      </c>
      <c r="BL169" s="195">
        <v>5868377</v>
      </c>
      <c r="BM169" s="194">
        <v>42010</v>
      </c>
      <c r="BN169" s="194">
        <v>172035</v>
      </c>
      <c r="BO169" s="194">
        <v>0</v>
      </c>
      <c r="BP169" s="194">
        <v>0</v>
      </c>
      <c r="BQ169" s="194">
        <v>355</v>
      </c>
      <c r="BR169" s="194">
        <v>0</v>
      </c>
      <c r="BS169" s="194">
        <v>48000</v>
      </c>
      <c r="BT169" s="194">
        <v>0</v>
      </c>
      <c r="BU169" s="194">
        <v>0</v>
      </c>
      <c r="BV169" s="194">
        <v>5917</v>
      </c>
      <c r="BW169" s="194">
        <v>0</v>
      </c>
      <c r="BX169" s="194">
        <v>0</v>
      </c>
      <c r="BY169" s="194">
        <v>605042</v>
      </c>
      <c r="BZ169" s="194">
        <v>5241</v>
      </c>
      <c r="CA169" s="194">
        <v>0</v>
      </c>
      <c r="CB169" s="194">
        <v>306</v>
      </c>
      <c r="CC169" s="194">
        <v>0</v>
      </c>
      <c r="CD169" s="194">
        <v>0</v>
      </c>
      <c r="CE169" s="194">
        <v>285772</v>
      </c>
      <c r="CF169" s="194">
        <v>94358</v>
      </c>
      <c r="CG169" s="194">
        <v>0</v>
      </c>
      <c r="CH169" s="194">
        <v>0</v>
      </c>
      <c r="CI169" s="194">
        <v>0</v>
      </c>
      <c r="CJ169" s="194">
        <v>0</v>
      </c>
      <c r="CK169" s="194">
        <v>0</v>
      </c>
      <c r="CL169" s="194">
        <v>0</v>
      </c>
      <c r="CM169" s="195">
        <v>7127413</v>
      </c>
      <c r="CN169" s="194">
        <v>0</v>
      </c>
      <c r="CO169" s="194">
        <v>133604</v>
      </c>
      <c r="CP169" s="194">
        <v>0</v>
      </c>
      <c r="CQ169" s="194">
        <v>819076</v>
      </c>
      <c r="CR169" s="194">
        <v>0</v>
      </c>
      <c r="CS169" s="195">
        <v>8080093</v>
      </c>
      <c r="CT169" s="194">
        <v>196490</v>
      </c>
      <c r="CU169" s="194">
        <v>557770</v>
      </c>
      <c r="CV169" s="194">
        <v>0</v>
      </c>
      <c r="CW169" s="194">
        <v>0</v>
      </c>
      <c r="CX169" s="194">
        <v>42846</v>
      </c>
      <c r="CY169" s="194">
        <v>574551</v>
      </c>
      <c r="CZ169" s="194">
        <v>0</v>
      </c>
      <c r="DA169" s="194">
        <v>0</v>
      </c>
      <c r="DB169" s="194">
        <v>0</v>
      </c>
      <c r="DC169" s="194">
        <v>0</v>
      </c>
      <c r="DD169" s="194">
        <v>0</v>
      </c>
      <c r="DE169" s="194">
        <v>0</v>
      </c>
      <c r="DF169" s="194">
        <v>1030</v>
      </c>
      <c r="DG169" s="194">
        <v>63943</v>
      </c>
      <c r="DH169" s="194">
        <v>908368</v>
      </c>
      <c r="DI169" s="194">
        <v>181563</v>
      </c>
      <c r="DJ169" s="194">
        <v>331817</v>
      </c>
      <c r="DK169" s="194">
        <v>0</v>
      </c>
      <c r="DL169" s="194">
        <v>0</v>
      </c>
      <c r="DM169" s="194">
        <v>0</v>
      </c>
      <c r="DN169" s="194">
        <v>50733</v>
      </c>
      <c r="DO169" s="194">
        <v>0</v>
      </c>
      <c r="DP169" s="194">
        <v>0</v>
      </c>
      <c r="DQ169" s="194">
        <v>0</v>
      </c>
      <c r="DR169" s="194">
        <v>0</v>
      </c>
      <c r="DS169" s="194">
        <v>0</v>
      </c>
      <c r="DT169" s="194">
        <v>0</v>
      </c>
      <c r="DU169" s="194">
        <v>515608</v>
      </c>
      <c r="DV169" s="194">
        <v>0</v>
      </c>
      <c r="DW169" s="194">
        <v>0</v>
      </c>
      <c r="DX169" s="194">
        <v>0</v>
      </c>
      <c r="DY169" s="194">
        <v>0</v>
      </c>
      <c r="DZ169" s="194">
        <v>0</v>
      </c>
      <c r="EA169" s="194">
        <v>199140</v>
      </c>
      <c r="EB169" s="194">
        <v>52299</v>
      </c>
      <c r="EC169" s="194">
        <v>0</v>
      </c>
      <c r="ED169" s="194">
        <v>0</v>
      </c>
      <c r="EE169" s="194">
        <v>0</v>
      </c>
      <c r="EF169" s="194">
        <v>0</v>
      </c>
      <c r="EG169" s="194">
        <v>0</v>
      </c>
      <c r="EH169" s="194">
        <v>251792</v>
      </c>
      <c r="EI169" s="194">
        <v>0</v>
      </c>
      <c r="EJ169" s="194">
        <v>0</v>
      </c>
      <c r="EK169" s="194">
        <v>0</v>
      </c>
      <c r="EL169" s="194">
        <v>0</v>
      </c>
      <c r="EM169" s="194">
        <v>33980</v>
      </c>
      <c r="EN169" s="194">
        <v>94358</v>
      </c>
      <c r="EO169" s="194">
        <v>0</v>
      </c>
      <c r="EP169" s="194">
        <v>0</v>
      </c>
      <c r="EQ169" s="194">
        <v>0</v>
      </c>
      <c r="ER169" s="194">
        <v>275123</v>
      </c>
      <c r="ES169" s="194">
        <v>0</v>
      </c>
      <c r="ET169" s="194">
        <v>29533</v>
      </c>
      <c r="EU169" s="194">
        <v>2000</v>
      </c>
      <c r="EV169" s="194">
        <v>23176</v>
      </c>
      <c r="EW169" s="194">
        <v>17577</v>
      </c>
      <c r="EX169" s="194">
        <v>59583</v>
      </c>
      <c r="EY169" s="194">
        <v>1498</v>
      </c>
      <c r="EZ169" s="194">
        <v>0</v>
      </c>
      <c r="FA169" s="194">
        <v>0</v>
      </c>
      <c r="FB169" s="194">
        <v>1199</v>
      </c>
      <c r="FC169" s="194">
        <v>0</v>
      </c>
      <c r="FD169" s="194">
        <v>0</v>
      </c>
      <c r="FE169" s="194">
        <v>0</v>
      </c>
      <c r="FF169" s="194">
        <v>0</v>
      </c>
      <c r="FG169" s="194">
        <v>629111</v>
      </c>
      <c r="FH169" s="194">
        <v>0</v>
      </c>
      <c r="FI169" s="194">
        <v>282474</v>
      </c>
      <c r="FJ169" s="194">
        <v>17456</v>
      </c>
      <c r="FK169" s="194">
        <v>0</v>
      </c>
      <c r="FL169" s="194">
        <v>0</v>
      </c>
      <c r="FM169" s="194">
        <v>125805</v>
      </c>
      <c r="FN169" s="194">
        <v>96627</v>
      </c>
      <c r="FO169" s="194">
        <v>0</v>
      </c>
      <c r="FP169" s="194">
        <v>0</v>
      </c>
      <c r="FQ169" s="194">
        <v>162553</v>
      </c>
      <c r="FR169" s="194">
        <v>472013</v>
      </c>
      <c r="FS169" s="194">
        <v>1114</v>
      </c>
      <c r="FT169" s="194">
        <v>0</v>
      </c>
      <c r="FU169" s="194">
        <v>0</v>
      </c>
      <c r="FV169" s="194">
        <v>356</v>
      </c>
      <c r="FW169" s="194">
        <v>0</v>
      </c>
      <c r="FX169" s="194">
        <v>0</v>
      </c>
      <c r="FY169" s="194">
        <v>574047</v>
      </c>
      <c r="FZ169" s="194">
        <v>367844</v>
      </c>
      <c r="GA169" s="195">
        <v>7195377</v>
      </c>
      <c r="GB169" s="194">
        <v>819076</v>
      </c>
      <c r="GC169" s="195">
        <v>8014453</v>
      </c>
    </row>
    <row r="170" spans="1:185">
      <c r="A170" s="206">
        <f t="shared" si="265"/>
        <v>0</v>
      </c>
      <c r="B170" s="199" t="s">
        <v>81</v>
      </c>
      <c r="C170" s="191" t="s">
        <v>231</v>
      </c>
      <c r="D170" s="191" t="s">
        <v>81</v>
      </c>
      <c r="E170" s="191" t="s">
        <v>165</v>
      </c>
      <c r="F170" s="191" t="s">
        <v>173</v>
      </c>
      <c r="G170" s="192">
        <v>1990</v>
      </c>
      <c r="H170" s="192">
        <v>0</v>
      </c>
      <c r="I170" s="193">
        <v>0.3</v>
      </c>
      <c r="J170" s="194">
        <v>61340788</v>
      </c>
      <c r="K170" s="194">
        <v>204500</v>
      </c>
      <c r="L170" s="194">
        <v>246311</v>
      </c>
      <c r="M170" s="194">
        <v>0</v>
      </c>
      <c r="N170" s="194">
        <v>0</v>
      </c>
      <c r="O170" s="194">
        <v>0</v>
      </c>
      <c r="P170" s="194">
        <v>0</v>
      </c>
      <c r="Q170" s="194">
        <v>2363</v>
      </c>
      <c r="R170" s="194">
        <v>0</v>
      </c>
      <c r="S170" s="194">
        <v>0</v>
      </c>
      <c r="T170" s="194">
        <v>0</v>
      </c>
      <c r="U170" s="194">
        <v>146012</v>
      </c>
      <c r="V170" s="194">
        <v>0</v>
      </c>
      <c r="W170" s="194">
        <v>0</v>
      </c>
      <c r="X170" s="194">
        <v>18795</v>
      </c>
      <c r="Y170" s="194">
        <v>0</v>
      </c>
      <c r="Z170" s="194">
        <v>0</v>
      </c>
      <c r="AA170" s="194">
        <v>0</v>
      </c>
      <c r="AB170" s="194">
        <v>12841</v>
      </c>
      <c r="AC170" s="194">
        <v>0</v>
      </c>
      <c r="AD170" s="194">
        <v>56636</v>
      </c>
      <c r="AE170" s="194">
        <v>0</v>
      </c>
      <c r="AF170" s="194">
        <v>0</v>
      </c>
      <c r="AG170" s="194">
        <v>0</v>
      </c>
      <c r="AH170" s="194">
        <v>0</v>
      </c>
      <c r="AI170" s="194">
        <v>0</v>
      </c>
      <c r="AJ170" s="194">
        <v>10239</v>
      </c>
      <c r="AK170" s="194">
        <v>593</v>
      </c>
      <c r="AL170" s="194">
        <v>0</v>
      </c>
      <c r="AM170" s="194">
        <v>0</v>
      </c>
      <c r="AN170" s="194">
        <v>0</v>
      </c>
      <c r="AO170" s="194">
        <v>750</v>
      </c>
      <c r="AP170" s="194">
        <v>0</v>
      </c>
      <c r="AQ170" s="194">
        <v>181563</v>
      </c>
      <c r="AR170" s="194">
        <v>0</v>
      </c>
      <c r="AS170" s="194">
        <v>0</v>
      </c>
      <c r="AT170" s="194">
        <v>0</v>
      </c>
      <c r="AU170" s="194">
        <v>0</v>
      </c>
      <c r="AV170" s="194">
        <v>0</v>
      </c>
      <c r="AW170" s="194">
        <v>0</v>
      </c>
      <c r="AX170" s="194">
        <v>0</v>
      </c>
      <c r="AY170" s="194">
        <v>0</v>
      </c>
      <c r="AZ170" s="194">
        <v>0</v>
      </c>
      <c r="BA170" s="194">
        <v>358</v>
      </c>
      <c r="BB170" s="194">
        <v>0</v>
      </c>
      <c r="BC170" s="194">
        <v>0</v>
      </c>
      <c r="BD170" s="194">
        <v>0</v>
      </c>
      <c r="BE170" s="194">
        <v>0</v>
      </c>
      <c r="BF170" s="194">
        <v>2127</v>
      </c>
      <c r="BG170" s="194">
        <v>0</v>
      </c>
      <c r="BH170" s="194">
        <v>0</v>
      </c>
      <c r="BI170" s="194">
        <v>0</v>
      </c>
      <c r="BJ170" s="194">
        <v>0</v>
      </c>
      <c r="BK170" s="194">
        <v>33362</v>
      </c>
      <c r="BL170" s="195">
        <v>711950</v>
      </c>
      <c r="BM170" s="194">
        <v>73701</v>
      </c>
      <c r="BN170" s="194">
        <v>32768</v>
      </c>
      <c r="BO170" s="194">
        <v>0</v>
      </c>
      <c r="BP170" s="194">
        <v>0</v>
      </c>
      <c r="BQ170" s="194">
        <v>0</v>
      </c>
      <c r="BR170" s="194">
        <v>0</v>
      </c>
      <c r="BS170" s="194">
        <v>3919</v>
      </c>
      <c r="BT170" s="194">
        <v>0</v>
      </c>
      <c r="BU170" s="194">
        <v>0</v>
      </c>
      <c r="BV170" s="194">
        <v>1388</v>
      </c>
      <c r="BW170" s="194">
        <v>92141</v>
      </c>
      <c r="BX170" s="194">
        <v>0</v>
      </c>
      <c r="BY170" s="194">
        <v>0</v>
      </c>
      <c r="BZ170" s="194">
        <v>0</v>
      </c>
      <c r="CA170" s="194">
        <v>0</v>
      </c>
      <c r="CB170" s="194">
        <v>0</v>
      </c>
      <c r="CC170" s="194">
        <v>0</v>
      </c>
      <c r="CD170" s="194">
        <v>0</v>
      </c>
      <c r="CE170" s="194">
        <v>337731</v>
      </c>
      <c r="CF170" s="194">
        <v>0</v>
      </c>
      <c r="CG170" s="194">
        <v>0</v>
      </c>
      <c r="CH170" s="194">
        <v>0</v>
      </c>
      <c r="CI170" s="194">
        <v>0</v>
      </c>
      <c r="CJ170" s="194">
        <v>0</v>
      </c>
      <c r="CK170" s="194">
        <v>0</v>
      </c>
      <c r="CL170" s="194">
        <v>23511</v>
      </c>
      <c r="CM170" s="195">
        <v>1277108</v>
      </c>
      <c r="CN170" s="194">
        <v>0</v>
      </c>
      <c r="CO170" s="194">
        <v>50000</v>
      </c>
      <c r="CP170" s="194">
        <v>0</v>
      </c>
      <c r="CQ170" s="194">
        <v>0</v>
      </c>
      <c r="CR170" s="194">
        <v>0</v>
      </c>
      <c r="CS170" s="195">
        <v>1327108</v>
      </c>
      <c r="CT170" s="194">
        <v>15210</v>
      </c>
      <c r="CU170" s="194">
        <v>110626</v>
      </c>
      <c r="CV170" s="194">
        <v>0</v>
      </c>
      <c r="CW170" s="194">
        <v>0</v>
      </c>
      <c r="CX170" s="194">
        <v>12877</v>
      </c>
      <c r="CY170" s="194">
        <v>0</v>
      </c>
      <c r="CZ170" s="194">
        <v>0</v>
      </c>
      <c r="DA170" s="194">
        <v>0</v>
      </c>
      <c r="DB170" s="194">
        <v>0</v>
      </c>
      <c r="DC170" s="194">
        <v>0</v>
      </c>
      <c r="DD170" s="194">
        <v>0</v>
      </c>
      <c r="DE170" s="194">
        <v>0</v>
      </c>
      <c r="DF170" s="194">
        <v>0</v>
      </c>
      <c r="DG170" s="194">
        <v>0</v>
      </c>
      <c r="DH170" s="194">
        <v>0</v>
      </c>
      <c r="DI170" s="194">
        <v>202695</v>
      </c>
      <c r="DJ170" s="194">
        <v>0</v>
      </c>
      <c r="DK170" s="194">
        <v>0</v>
      </c>
      <c r="DL170" s="194">
        <v>0</v>
      </c>
      <c r="DM170" s="194">
        <v>0</v>
      </c>
      <c r="DN170" s="194">
        <v>1100</v>
      </c>
      <c r="DO170" s="194">
        <v>0</v>
      </c>
      <c r="DP170" s="194">
        <v>0</v>
      </c>
      <c r="DQ170" s="194">
        <v>0</v>
      </c>
      <c r="DR170" s="194">
        <v>0</v>
      </c>
      <c r="DS170" s="194">
        <v>0</v>
      </c>
      <c r="DT170" s="194">
        <v>0</v>
      </c>
      <c r="DU170" s="194">
        <v>218492</v>
      </c>
      <c r="DV170" s="194">
        <v>0</v>
      </c>
      <c r="DW170" s="194">
        <v>0</v>
      </c>
      <c r="DX170" s="194">
        <v>0</v>
      </c>
      <c r="DY170" s="194">
        <v>0</v>
      </c>
      <c r="DZ170" s="194">
        <v>0</v>
      </c>
      <c r="EA170" s="194">
        <v>0</v>
      </c>
      <c r="EB170" s="194">
        <v>62702</v>
      </c>
      <c r="EC170" s="194">
        <v>0</v>
      </c>
      <c r="ED170" s="194">
        <v>0</v>
      </c>
      <c r="EE170" s="194">
        <v>0</v>
      </c>
      <c r="EF170" s="194">
        <v>0</v>
      </c>
      <c r="EG170" s="194">
        <v>0</v>
      </c>
      <c r="EH170" s="194">
        <v>279026</v>
      </c>
      <c r="EI170" s="194">
        <v>0</v>
      </c>
      <c r="EJ170" s="194">
        <v>0</v>
      </c>
      <c r="EK170" s="194">
        <v>0</v>
      </c>
      <c r="EL170" s="194">
        <v>0</v>
      </c>
      <c r="EM170" s="194">
        <v>0</v>
      </c>
      <c r="EN170" s="194">
        <v>0</v>
      </c>
      <c r="EO170" s="194">
        <v>0</v>
      </c>
      <c r="EP170" s="194">
        <v>0</v>
      </c>
      <c r="EQ170" s="194">
        <v>0</v>
      </c>
      <c r="ER170" s="194">
        <v>58125</v>
      </c>
      <c r="ES170" s="194">
        <v>0</v>
      </c>
      <c r="ET170" s="194">
        <v>0</v>
      </c>
      <c r="EU170" s="194">
        <v>0</v>
      </c>
      <c r="EV170" s="194">
        <v>4525</v>
      </c>
      <c r="EW170" s="194">
        <v>0</v>
      </c>
      <c r="EX170" s="194">
        <v>0</v>
      </c>
      <c r="EY170" s="194">
        <v>0</v>
      </c>
      <c r="EZ170" s="194">
        <v>1345</v>
      </c>
      <c r="FA170" s="194">
        <v>0</v>
      </c>
      <c r="FB170" s="194">
        <v>0</v>
      </c>
      <c r="FC170" s="194">
        <v>0</v>
      </c>
      <c r="FD170" s="194">
        <v>0</v>
      </c>
      <c r="FE170" s="194">
        <v>0</v>
      </c>
      <c r="FF170" s="194">
        <v>0</v>
      </c>
      <c r="FG170" s="194">
        <v>0</v>
      </c>
      <c r="FH170" s="194">
        <v>0</v>
      </c>
      <c r="FI170" s="194">
        <v>137330</v>
      </c>
      <c r="FJ170" s="194">
        <v>0</v>
      </c>
      <c r="FK170" s="194">
        <v>0</v>
      </c>
      <c r="FL170" s="194">
        <v>5659</v>
      </c>
      <c r="FM170" s="194">
        <v>3210</v>
      </c>
      <c r="FN170" s="194">
        <v>0</v>
      </c>
      <c r="FO170" s="194">
        <v>0</v>
      </c>
      <c r="FP170" s="194">
        <v>0</v>
      </c>
      <c r="FQ170" s="194">
        <v>6778</v>
      </c>
      <c r="FR170" s="194">
        <v>0</v>
      </c>
      <c r="FS170" s="194">
        <v>0</v>
      </c>
      <c r="FT170" s="194">
        <v>0</v>
      </c>
      <c r="FU170" s="194">
        <v>0</v>
      </c>
      <c r="FV170" s="194">
        <v>0</v>
      </c>
      <c r="FW170" s="194">
        <v>0</v>
      </c>
      <c r="FX170" s="194">
        <v>0</v>
      </c>
      <c r="FY170" s="194">
        <v>131000</v>
      </c>
      <c r="FZ170" s="194">
        <v>11785</v>
      </c>
      <c r="GA170" s="195">
        <v>1262486</v>
      </c>
      <c r="GB170" s="194">
        <v>0</v>
      </c>
      <c r="GC170" s="195">
        <v>1262486</v>
      </c>
    </row>
    <row r="171" spans="1:185">
      <c r="A171" s="206">
        <f t="shared" si="265"/>
        <v>0</v>
      </c>
      <c r="B171" s="202" t="s">
        <v>82</v>
      </c>
      <c r="C171" s="191" t="s">
        <v>232</v>
      </c>
      <c r="D171" s="191" t="s">
        <v>82</v>
      </c>
      <c r="E171" s="191" t="s">
        <v>165</v>
      </c>
      <c r="F171" s="191" t="s">
        <v>169</v>
      </c>
      <c r="G171" s="192">
        <v>16173</v>
      </c>
      <c r="H171" s="192">
        <v>0</v>
      </c>
      <c r="I171" s="193">
        <v>35.799999999999997</v>
      </c>
      <c r="J171" s="194">
        <v>1821626122</v>
      </c>
      <c r="K171" s="194">
        <v>505000</v>
      </c>
      <c r="L171" s="194">
        <v>558765</v>
      </c>
      <c r="M171" s="194">
        <v>0</v>
      </c>
      <c r="N171" s="194">
        <v>0</v>
      </c>
      <c r="O171" s="194">
        <v>0</v>
      </c>
      <c r="P171" s="194">
        <v>0</v>
      </c>
      <c r="Q171" s="194">
        <v>7569</v>
      </c>
      <c r="R171" s="194">
        <v>0</v>
      </c>
      <c r="S171" s="194">
        <v>0</v>
      </c>
      <c r="T171" s="194">
        <v>0</v>
      </c>
      <c r="U171" s="194">
        <v>4502733</v>
      </c>
      <c r="V171" s="194">
        <v>0</v>
      </c>
      <c r="W171" s="194">
        <v>0</v>
      </c>
      <c r="X171" s="194">
        <v>258829</v>
      </c>
      <c r="Y171" s="194">
        <v>0</v>
      </c>
      <c r="Z171" s="194">
        <v>0</v>
      </c>
      <c r="AA171" s="194">
        <v>0</v>
      </c>
      <c r="AB171" s="194">
        <v>40698</v>
      </c>
      <c r="AC171" s="194">
        <v>0</v>
      </c>
      <c r="AD171" s="194">
        <v>480</v>
      </c>
      <c r="AE171" s="194">
        <v>2560</v>
      </c>
      <c r="AF171" s="194">
        <v>0</v>
      </c>
      <c r="AG171" s="194">
        <v>0</v>
      </c>
      <c r="AH171" s="194">
        <v>0</v>
      </c>
      <c r="AI171" s="194">
        <v>2064</v>
      </c>
      <c r="AJ171" s="194">
        <v>339422</v>
      </c>
      <c r="AK171" s="194">
        <v>173738</v>
      </c>
      <c r="AL171" s="194">
        <v>0</v>
      </c>
      <c r="AM171" s="194">
        <v>0</v>
      </c>
      <c r="AN171" s="194">
        <v>0</v>
      </c>
      <c r="AO171" s="194">
        <v>0</v>
      </c>
      <c r="AP171" s="194">
        <v>0</v>
      </c>
      <c r="AQ171" s="194">
        <v>0</v>
      </c>
      <c r="AR171" s="194">
        <v>0</v>
      </c>
      <c r="AS171" s="194">
        <v>11396</v>
      </c>
      <c r="AT171" s="194">
        <v>0</v>
      </c>
      <c r="AU171" s="194">
        <v>0</v>
      </c>
      <c r="AV171" s="194">
        <v>0</v>
      </c>
      <c r="AW171" s="194">
        <v>0</v>
      </c>
      <c r="AX171" s="194">
        <v>0</v>
      </c>
      <c r="AY171" s="194">
        <v>0</v>
      </c>
      <c r="AZ171" s="194">
        <v>0</v>
      </c>
      <c r="BA171" s="194">
        <v>58635</v>
      </c>
      <c r="BB171" s="194">
        <v>195767</v>
      </c>
      <c r="BC171" s="194">
        <v>15457</v>
      </c>
      <c r="BD171" s="194">
        <v>210932</v>
      </c>
      <c r="BE171" s="194">
        <v>0</v>
      </c>
      <c r="BF171" s="194">
        <v>19494</v>
      </c>
      <c r="BG171" s="194">
        <v>0</v>
      </c>
      <c r="BH171" s="194">
        <v>2492</v>
      </c>
      <c r="BI171" s="194">
        <v>0</v>
      </c>
      <c r="BJ171" s="194">
        <v>0</v>
      </c>
      <c r="BK171" s="194">
        <v>30517</v>
      </c>
      <c r="BL171" s="195">
        <v>6431548</v>
      </c>
      <c r="BM171" s="194">
        <v>26067</v>
      </c>
      <c r="BN171" s="194">
        <v>536416</v>
      </c>
      <c r="BO171" s="194">
        <v>0</v>
      </c>
      <c r="BP171" s="194">
        <v>0</v>
      </c>
      <c r="BQ171" s="194">
        <v>0</v>
      </c>
      <c r="BR171" s="194">
        <v>0</v>
      </c>
      <c r="BS171" s="194">
        <v>123743</v>
      </c>
      <c r="BT171" s="194">
        <v>0</v>
      </c>
      <c r="BU171" s="194">
        <v>0</v>
      </c>
      <c r="BV171" s="194">
        <v>0</v>
      </c>
      <c r="BW171" s="194">
        <v>0</v>
      </c>
      <c r="BX171" s="194">
        <v>0</v>
      </c>
      <c r="BY171" s="194">
        <v>0</v>
      </c>
      <c r="BZ171" s="194">
        <v>4015</v>
      </c>
      <c r="CA171" s="194">
        <v>0</v>
      </c>
      <c r="CB171" s="194">
        <v>0</v>
      </c>
      <c r="CC171" s="194">
        <v>0</v>
      </c>
      <c r="CD171" s="194">
        <v>0</v>
      </c>
      <c r="CE171" s="194">
        <v>95555</v>
      </c>
      <c r="CF171" s="194">
        <v>0</v>
      </c>
      <c r="CG171" s="194">
        <v>0</v>
      </c>
      <c r="CH171" s="194">
        <v>0</v>
      </c>
      <c r="CI171" s="194">
        <v>0</v>
      </c>
      <c r="CJ171" s="194">
        <v>0</v>
      </c>
      <c r="CK171" s="194">
        <v>0</v>
      </c>
      <c r="CL171" s="194">
        <v>0</v>
      </c>
      <c r="CM171" s="195">
        <v>7217344</v>
      </c>
      <c r="CN171" s="194">
        <v>0</v>
      </c>
      <c r="CO171" s="194">
        <v>0</v>
      </c>
      <c r="CP171" s="194">
        <v>0</v>
      </c>
      <c r="CQ171" s="194">
        <v>25000</v>
      </c>
      <c r="CR171" s="194">
        <v>0</v>
      </c>
      <c r="CS171" s="195">
        <v>7242344</v>
      </c>
      <c r="CT171" s="194">
        <v>460137</v>
      </c>
      <c r="CU171" s="194">
        <v>910288</v>
      </c>
      <c r="CV171" s="194">
        <v>0</v>
      </c>
      <c r="CW171" s="194">
        <v>0</v>
      </c>
      <c r="CX171" s="194">
        <v>122126</v>
      </c>
      <c r="CY171" s="194">
        <v>0</v>
      </c>
      <c r="CZ171" s="194">
        <v>0</v>
      </c>
      <c r="DA171" s="194">
        <v>0</v>
      </c>
      <c r="DB171" s="194">
        <v>0</v>
      </c>
      <c r="DC171" s="194">
        <v>0</v>
      </c>
      <c r="DD171" s="194">
        <v>0</v>
      </c>
      <c r="DE171" s="194">
        <v>0</v>
      </c>
      <c r="DF171" s="194">
        <v>0</v>
      </c>
      <c r="DG171" s="194">
        <v>0</v>
      </c>
      <c r="DH171" s="194">
        <v>133443</v>
      </c>
      <c r="DI171" s="194">
        <v>0</v>
      </c>
      <c r="DJ171" s="194">
        <v>528310</v>
      </c>
      <c r="DK171" s="194">
        <v>3000</v>
      </c>
      <c r="DL171" s="194">
        <v>428</v>
      </c>
      <c r="DM171" s="194">
        <v>0</v>
      </c>
      <c r="DN171" s="194">
        <v>35669</v>
      </c>
      <c r="DO171" s="194">
        <v>3000</v>
      </c>
      <c r="DP171" s="194">
        <v>0</v>
      </c>
      <c r="DQ171" s="194">
        <v>0</v>
      </c>
      <c r="DR171" s="194">
        <v>8495</v>
      </c>
      <c r="DS171" s="194">
        <v>0</v>
      </c>
      <c r="DT171" s="194">
        <v>0</v>
      </c>
      <c r="DU171" s="194">
        <v>1627488</v>
      </c>
      <c r="DV171" s="194">
        <v>0</v>
      </c>
      <c r="DW171" s="194">
        <v>0</v>
      </c>
      <c r="DX171" s="194">
        <v>0</v>
      </c>
      <c r="DY171" s="194">
        <v>0</v>
      </c>
      <c r="DZ171" s="194">
        <v>0</v>
      </c>
      <c r="EA171" s="194">
        <v>331698</v>
      </c>
      <c r="EB171" s="194">
        <v>13405</v>
      </c>
      <c r="EC171" s="194">
        <v>0</v>
      </c>
      <c r="ED171" s="194">
        <v>0</v>
      </c>
      <c r="EE171" s="194">
        <v>0</v>
      </c>
      <c r="EF171" s="194">
        <v>0</v>
      </c>
      <c r="EG171" s="194">
        <v>0</v>
      </c>
      <c r="EH171" s="194">
        <v>100518</v>
      </c>
      <c r="EI171" s="194">
        <v>0</v>
      </c>
      <c r="EJ171" s="194">
        <v>0</v>
      </c>
      <c r="EK171" s="194">
        <v>0</v>
      </c>
      <c r="EL171" s="194">
        <v>0</v>
      </c>
      <c r="EM171" s="194">
        <v>0</v>
      </c>
      <c r="EN171" s="194">
        <v>0</v>
      </c>
      <c r="EO171" s="194">
        <v>0</v>
      </c>
      <c r="EP171" s="194">
        <v>0</v>
      </c>
      <c r="EQ171" s="194">
        <v>2479</v>
      </c>
      <c r="ER171" s="194">
        <v>473613</v>
      </c>
      <c r="ES171" s="194">
        <v>0</v>
      </c>
      <c r="ET171" s="194">
        <v>244681</v>
      </c>
      <c r="EU171" s="194">
        <v>0</v>
      </c>
      <c r="EV171" s="194">
        <v>54120</v>
      </c>
      <c r="EW171" s="194">
        <v>0</v>
      </c>
      <c r="EX171" s="194">
        <v>201456</v>
      </c>
      <c r="EY171" s="194">
        <v>14881</v>
      </c>
      <c r="EZ171" s="194">
        <v>70170</v>
      </c>
      <c r="FA171" s="194">
        <v>0</v>
      </c>
      <c r="FB171" s="194">
        <v>0</v>
      </c>
      <c r="FC171" s="194">
        <v>0</v>
      </c>
      <c r="FD171" s="194">
        <v>0</v>
      </c>
      <c r="FE171" s="194">
        <v>0</v>
      </c>
      <c r="FF171" s="194">
        <v>0</v>
      </c>
      <c r="FG171" s="194">
        <v>0</v>
      </c>
      <c r="FH171" s="194">
        <v>0</v>
      </c>
      <c r="FI171" s="194">
        <v>17091</v>
      </c>
      <c r="FJ171" s="194">
        <v>0</v>
      </c>
      <c r="FK171" s="194">
        <v>0</v>
      </c>
      <c r="FL171" s="194">
        <v>0</v>
      </c>
      <c r="FM171" s="194">
        <v>224955</v>
      </c>
      <c r="FN171" s="194">
        <v>0</v>
      </c>
      <c r="FO171" s="194">
        <v>0</v>
      </c>
      <c r="FP171" s="194">
        <v>20105</v>
      </c>
      <c r="FQ171" s="194">
        <v>188884</v>
      </c>
      <c r="FR171" s="194">
        <v>454647</v>
      </c>
      <c r="FS171" s="194">
        <v>4095</v>
      </c>
      <c r="FT171" s="194">
        <v>0</v>
      </c>
      <c r="FU171" s="194">
        <v>0</v>
      </c>
      <c r="FV171" s="194">
        <v>5666</v>
      </c>
      <c r="FW171" s="194">
        <v>0</v>
      </c>
      <c r="FX171" s="194">
        <v>15401</v>
      </c>
      <c r="FY171" s="194">
        <v>155000</v>
      </c>
      <c r="FZ171" s="194">
        <v>17475</v>
      </c>
      <c r="GA171" s="195">
        <v>6442725</v>
      </c>
      <c r="GB171" s="194">
        <v>25000</v>
      </c>
      <c r="GC171" s="195">
        <v>6467725</v>
      </c>
    </row>
    <row r="172" spans="1:185">
      <c r="A172" s="206">
        <f t="shared" si="265"/>
        <v>0</v>
      </c>
      <c r="B172" s="190" t="s">
        <v>83</v>
      </c>
      <c r="C172" s="191" t="s">
        <v>454</v>
      </c>
      <c r="D172" s="191" t="s">
        <v>167</v>
      </c>
      <c r="E172" s="191" t="s">
        <v>168</v>
      </c>
      <c r="F172" s="191" t="s">
        <v>169</v>
      </c>
      <c r="G172" s="192">
        <v>154727</v>
      </c>
      <c r="H172" s="192">
        <v>0</v>
      </c>
      <c r="I172" s="193">
        <v>204.5</v>
      </c>
      <c r="J172" s="194">
        <v>10444791771</v>
      </c>
      <c r="K172" s="194">
        <v>57714665</v>
      </c>
      <c r="L172" s="194">
        <v>63583228</v>
      </c>
      <c r="M172" s="194">
        <v>0</v>
      </c>
      <c r="N172" s="194">
        <v>0</v>
      </c>
      <c r="O172" s="194">
        <v>0</v>
      </c>
      <c r="P172" s="194">
        <v>938917</v>
      </c>
      <c r="Q172" s="194">
        <v>2160893</v>
      </c>
      <c r="R172" s="194">
        <v>0</v>
      </c>
      <c r="S172" s="194">
        <v>0</v>
      </c>
      <c r="T172" s="194">
        <v>82304702</v>
      </c>
      <c r="U172" s="194">
        <v>0</v>
      </c>
      <c r="V172" s="194">
        <v>0</v>
      </c>
      <c r="W172" s="194">
        <v>413141</v>
      </c>
      <c r="X172" s="194">
        <v>0</v>
      </c>
      <c r="Y172" s="194">
        <v>568303</v>
      </c>
      <c r="Z172" s="194">
        <v>0</v>
      </c>
      <c r="AA172" s="194">
        <v>0</v>
      </c>
      <c r="AB172" s="194">
        <v>4358905</v>
      </c>
      <c r="AC172" s="194">
        <v>0</v>
      </c>
      <c r="AD172" s="194">
        <v>409453</v>
      </c>
      <c r="AE172" s="194">
        <v>20919333</v>
      </c>
      <c r="AF172" s="194">
        <v>0</v>
      </c>
      <c r="AG172" s="194">
        <v>789278</v>
      </c>
      <c r="AH172" s="194">
        <v>2572032</v>
      </c>
      <c r="AI172" s="194">
        <v>51736</v>
      </c>
      <c r="AJ172" s="194">
        <v>643696</v>
      </c>
      <c r="AK172" s="194">
        <v>547776</v>
      </c>
      <c r="AL172" s="194">
        <v>0</v>
      </c>
      <c r="AM172" s="194">
        <v>147803</v>
      </c>
      <c r="AN172" s="194">
        <v>0</v>
      </c>
      <c r="AO172" s="194">
        <v>1533936</v>
      </c>
      <c r="AP172" s="194">
        <v>439560</v>
      </c>
      <c r="AQ172" s="194">
        <v>67253</v>
      </c>
      <c r="AR172" s="194">
        <v>0</v>
      </c>
      <c r="AS172" s="194">
        <v>1901422</v>
      </c>
      <c r="AT172" s="194">
        <v>0</v>
      </c>
      <c r="AU172" s="194">
        <v>8000</v>
      </c>
      <c r="AV172" s="194">
        <v>167744</v>
      </c>
      <c r="AW172" s="194">
        <v>0</v>
      </c>
      <c r="AX172" s="194">
        <v>0</v>
      </c>
      <c r="AY172" s="194">
        <v>469934</v>
      </c>
      <c r="AZ172" s="194">
        <v>0</v>
      </c>
      <c r="BA172" s="194">
        <v>299536</v>
      </c>
      <c r="BB172" s="194">
        <v>318947</v>
      </c>
      <c r="BC172" s="194">
        <v>232124</v>
      </c>
      <c r="BD172" s="194">
        <v>229861</v>
      </c>
      <c r="BE172" s="194">
        <v>33098</v>
      </c>
      <c r="BF172" s="194">
        <v>2604473</v>
      </c>
      <c r="BG172" s="194">
        <v>0</v>
      </c>
      <c r="BH172" s="194">
        <v>0</v>
      </c>
      <c r="BI172" s="194">
        <v>422504</v>
      </c>
      <c r="BJ172" s="194">
        <v>0</v>
      </c>
      <c r="BK172" s="194">
        <v>10900079</v>
      </c>
      <c r="BL172" s="195">
        <v>200037667</v>
      </c>
      <c r="BM172" s="194">
        <v>0</v>
      </c>
      <c r="BN172" s="194">
        <v>0</v>
      </c>
      <c r="BO172" s="194">
        <v>751884</v>
      </c>
      <c r="BP172" s="194">
        <v>4682744</v>
      </c>
      <c r="BQ172" s="194">
        <v>2806620</v>
      </c>
      <c r="BR172" s="194">
        <v>9170338</v>
      </c>
      <c r="BS172" s="194">
        <v>2220596</v>
      </c>
      <c r="BT172" s="194">
        <v>25039170</v>
      </c>
      <c r="BU172" s="194">
        <v>4763</v>
      </c>
      <c r="BV172" s="194">
        <v>220352</v>
      </c>
      <c r="BW172" s="194">
        <v>1174387</v>
      </c>
      <c r="BX172" s="194">
        <v>0</v>
      </c>
      <c r="BY172" s="194">
        <v>0</v>
      </c>
      <c r="BZ172" s="194">
        <v>670571</v>
      </c>
      <c r="CA172" s="194">
        <v>0</v>
      </c>
      <c r="CB172" s="194">
        <v>237875</v>
      </c>
      <c r="CC172" s="194">
        <v>8301115</v>
      </c>
      <c r="CD172" s="194">
        <v>158812</v>
      </c>
      <c r="CE172" s="194">
        <v>22234773</v>
      </c>
      <c r="CF172" s="194">
        <v>1136255</v>
      </c>
      <c r="CG172" s="194">
        <v>0</v>
      </c>
      <c r="CH172" s="194">
        <v>781594</v>
      </c>
      <c r="CI172" s="194">
        <v>0</v>
      </c>
      <c r="CJ172" s="194">
        <v>0</v>
      </c>
      <c r="CK172" s="194">
        <v>0</v>
      </c>
      <c r="CL172" s="194">
        <v>1781394</v>
      </c>
      <c r="CM172" s="195">
        <v>281410910</v>
      </c>
      <c r="CN172" s="194">
        <v>6800419</v>
      </c>
      <c r="CO172" s="194">
        <v>0</v>
      </c>
      <c r="CP172" s="194">
        <v>0</v>
      </c>
      <c r="CQ172" s="194">
        <v>1682882</v>
      </c>
      <c r="CR172" s="194">
        <v>0</v>
      </c>
      <c r="CS172" s="195">
        <v>289894211</v>
      </c>
      <c r="CT172" s="194">
        <v>6039442</v>
      </c>
      <c r="CU172" s="194">
        <v>13414038</v>
      </c>
      <c r="CV172" s="194">
        <v>29129122</v>
      </c>
      <c r="CW172" s="194">
        <v>665478</v>
      </c>
      <c r="CX172" s="194">
        <v>944670</v>
      </c>
      <c r="CY172" s="194">
        <v>100668</v>
      </c>
      <c r="CZ172" s="194">
        <v>0</v>
      </c>
      <c r="DA172" s="194">
        <v>0</v>
      </c>
      <c r="DB172" s="194">
        <v>0</v>
      </c>
      <c r="DC172" s="194">
        <v>0</v>
      </c>
      <c r="DD172" s="194">
        <v>0</v>
      </c>
      <c r="DE172" s="194">
        <v>5205620</v>
      </c>
      <c r="DF172" s="194">
        <v>8579444</v>
      </c>
      <c r="DG172" s="194">
        <v>560278</v>
      </c>
      <c r="DH172" s="194">
        <v>2258461</v>
      </c>
      <c r="DI172" s="194">
        <v>0</v>
      </c>
      <c r="DJ172" s="194">
        <v>190443</v>
      </c>
      <c r="DK172" s="194">
        <v>19004791</v>
      </c>
      <c r="DL172" s="194">
        <v>0</v>
      </c>
      <c r="DM172" s="194">
        <v>287471</v>
      </c>
      <c r="DN172" s="194">
        <v>0</v>
      </c>
      <c r="DO172" s="194">
        <v>745768</v>
      </c>
      <c r="DP172" s="194">
        <v>3187331</v>
      </c>
      <c r="DQ172" s="194">
        <v>3378583</v>
      </c>
      <c r="DR172" s="194">
        <v>674164</v>
      </c>
      <c r="DS172" s="194">
        <v>19786748</v>
      </c>
      <c r="DT172" s="194">
        <v>2994099</v>
      </c>
      <c r="DU172" s="194">
        <v>12163031</v>
      </c>
      <c r="DV172" s="194">
        <v>0</v>
      </c>
      <c r="DW172" s="194">
        <v>316305</v>
      </c>
      <c r="DX172" s="194">
        <v>491322</v>
      </c>
      <c r="DY172" s="194">
        <v>0</v>
      </c>
      <c r="DZ172" s="194">
        <v>0</v>
      </c>
      <c r="EA172" s="194">
        <v>3015156</v>
      </c>
      <c r="EB172" s="194">
        <v>0</v>
      </c>
      <c r="EC172" s="194">
        <v>94413</v>
      </c>
      <c r="ED172" s="194">
        <v>17967811</v>
      </c>
      <c r="EE172" s="194">
        <v>33028115</v>
      </c>
      <c r="EF172" s="194">
        <v>34219472</v>
      </c>
      <c r="EG172" s="194">
        <v>14064980</v>
      </c>
      <c r="EH172" s="194">
        <v>0</v>
      </c>
      <c r="EI172" s="194">
        <v>2346535</v>
      </c>
      <c r="EJ172" s="194">
        <v>1941691</v>
      </c>
      <c r="EK172" s="194">
        <v>0</v>
      </c>
      <c r="EL172" s="194">
        <v>0</v>
      </c>
      <c r="EM172" s="194">
        <v>565469</v>
      </c>
      <c r="EN172" s="194">
        <v>0</v>
      </c>
      <c r="EO172" s="194">
        <v>97500</v>
      </c>
      <c r="EP172" s="194">
        <v>0</v>
      </c>
      <c r="EQ172" s="194">
        <v>0</v>
      </c>
      <c r="ER172" s="194">
        <v>127287</v>
      </c>
      <c r="ES172" s="194">
        <v>0</v>
      </c>
      <c r="ET172" s="194">
        <v>635799</v>
      </c>
      <c r="EU172" s="194">
        <v>5055082</v>
      </c>
      <c r="EV172" s="194">
        <v>302125</v>
      </c>
      <c r="EW172" s="194">
        <v>34467</v>
      </c>
      <c r="EX172" s="194">
        <v>540449</v>
      </c>
      <c r="EY172" s="194">
        <v>2737459</v>
      </c>
      <c r="EZ172" s="194">
        <v>128325</v>
      </c>
      <c r="FA172" s="194">
        <v>0</v>
      </c>
      <c r="FB172" s="194">
        <v>344079</v>
      </c>
      <c r="FC172" s="194">
        <v>0</v>
      </c>
      <c r="FD172" s="194">
        <v>0</v>
      </c>
      <c r="FE172" s="194">
        <v>0</v>
      </c>
      <c r="FF172" s="194">
        <v>0</v>
      </c>
      <c r="FG172" s="194">
        <v>0</v>
      </c>
      <c r="FH172" s="194">
        <v>0</v>
      </c>
      <c r="FI172" s="194">
        <v>331867</v>
      </c>
      <c r="FJ172" s="194">
        <v>0</v>
      </c>
      <c r="FK172" s="194">
        <v>0</v>
      </c>
      <c r="FL172" s="194">
        <v>0</v>
      </c>
      <c r="FM172" s="194">
        <v>6165900</v>
      </c>
      <c r="FN172" s="194">
        <v>0</v>
      </c>
      <c r="FO172" s="194">
        <v>0</v>
      </c>
      <c r="FP172" s="194">
        <v>0</v>
      </c>
      <c r="FQ172" s="194">
        <v>4057558</v>
      </c>
      <c r="FR172" s="194">
        <v>13613152</v>
      </c>
      <c r="FS172" s="194">
        <v>0</v>
      </c>
      <c r="FT172" s="194">
        <v>0</v>
      </c>
      <c r="FU172" s="194">
        <v>826642</v>
      </c>
      <c r="FV172" s="194">
        <v>16286</v>
      </c>
      <c r="FW172" s="194">
        <v>0</v>
      </c>
      <c r="FX172" s="194">
        <v>9964877</v>
      </c>
      <c r="FY172" s="194">
        <v>6300500</v>
      </c>
      <c r="FZ172" s="194">
        <v>2195429</v>
      </c>
      <c r="GA172" s="195">
        <v>290835702</v>
      </c>
      <c r="GB172" s="194">
        <v>1682882</v>
      </c>
      <c r="GC172" s="195">
        <v>292518584</v>
      </c>
    </row>
    <row r="173" spans="1:185">
      <c r="A173" s="206">
        <f t="shared" si="265"/>
        <v>0</v>
      </c>
      <c r="B173" s="197" t="s">
        <v>84</v>
      </c>
      <c r="C173" s="191" t="s">
        <v>233</v>
      </c>
      <c r="D173" s="191" t="s">
        <v>84</v>
      </c>
      <c r="E173" s="191" t="s">
        <v>168</v>
      </c>
      <c r="F173" s="191" t="s">
        <v>169</v>
      </c>
      <c r="G173" s="192">
        <v>6122</v>
      </c>
      <c r="H173" s="192">
        <v>0</v>
      </c>
      <c r="I173" s="193">
        <v>70.8</v>
      </c>
      <c r="J173" s="194">
        <v>585414892</v>
      </c>
      <c r="K173" s="194">
        <v>6985657</v>
      </c>
      <c r="L173" s="194">
        <v>1484414</v>
      </c>
      <c r="M173" s="194">
        <v>0</v>
      </c>
      <c r="N173" s="194">
        <v>0</v>
      </c>
      <c r="O173" s="194">
        <v>0</v>
      </c>
      <c r="P173" s="194">
        <v>0</v>
      </c>
      <c r="Q173" s="194">
        <v>18644</v>
      </c>
      <c r="R173" s="194">
        <v>0</v>
      </c>
      <c r="S173" s="194">
        <v>0</v>
      </c>
      <c r="T173" s="194">
        <v>0</v>
      </c>
      <c r="U173" s="194">
        <v>724896</v>
      </c>
      <c r="V173" s="194">
        <v>0</v>
      </c>
      <c r="W173" s="194">
        <v>0</v>
      </c>
      <c r="X173" s="194">
        <v>34930</v>
      </c>
      <c r="Y173" s="194">
        <v>0</v>
      </c>
      <c r="Z173" s="194">
        <v>0</v>
      </c>
      <c r="AA173" s="194">
        <v>0</v>
      </c>
      <c r="AB173" s="194">
        <v>4605</v>
      </c>
      <c r="AC173" s="194">
        <v>0</v>
      </c>
      <c r="AD173" s="194">
        <v>0</v>
      </c>
      <c r="AE173" s="194">
        <v>0</v>
      </c>
      <c r="AF173" s="194">
        <v>0</v>
      </c>
      <c r="AG173" s="194">
        <v>0</v>
      </c>
      <c r="AH173" s="194">
        <v>0</v>
      </c>
      <c r="AI173" s="194">
        <v>0</v>
      </c>
      <c r="AJ173" s="194">
        <v>2035</v>
      </c>
      <c r="AK173" s="194">
        <v>20952</v>
      </c>
      <c r="AL173" s="194">
        <v>0</v>
      </c>
      <c r="AM173" s="194">
        <v>2993</v>
      </c>
      <c r="AN173" s="194">
        <v>0</v>
      </c>
      <c r="AO173" s="194">
        <v>0</v>
      </c>
      <c r="AP173" s="194">
        <v>0</v>
      </c>
      <c r="AQ173" s="194">
        <v>0</v>
      </c>
      <c r="AR173" s="194">
        <v>0</v>
      </c>
      <c r="AS173" s="194">
        <v>60528</v>
      </c>
      <c r="AT173" s="194">
        <v>0</v>
      </c>
      <c r="AU173" s="194">
        <v>0</v>
      </c>
      <c r="AV173" s="194">
        <v>0</v>
      </c>
      <c r="AW173" s="194">
        <v>0</v>
      </c>
      <c r="AX173" s="194">
        <v>0</v>
      </c>
      <c r="AY173" s="194">
        <v>285</v>
      </c>
      <c r="AZ173" s="194">
        <v>0</v>
      </c>
      <c r="BA173" s="194">
        <v>6108</v>
      </c>
      <c r="BB173" s="194">
        <v>0</v>
      </c>
      <c r="BC173" s="194">
        <v>0</v>
      </c>
      <c r="BD173" s="194">
        <v>164176</v>
      </c>
      <c r="BE173" s="194">
        <v>0</v>
      </c>
      <c r="BF173" s="194">
        <v>1520</v>
      </c>
      <c r="BG173" s="194">
        <v>0</v>
      </c>
      <c r="BH173" s="194">
        <v>0</v>
      </c>
      <c r="BI173" s="194">
        <v>1</v>
      </c>
      <c r="BJ173" s="194">
        <v>0</v>
      </c>
      <c r="BK173" s="194">
        <v>1067</v>
      </c>
      <c r="BL173" s="195">
        <v>2527154</v>
      </c>
      <c r="BM173" s="194">
        <v>21074</v>
      </c>
      <c r="BN173" s="194">
        <v>117587</v>
      </c>
      <c r="BO173" s="194">
        <v>0</v>
      </c>
      <c r="BP173" s="194">
        <v>0</v>
      </c>
      <c r="BQ173" s="194">
        <v>0</v>
      </c>
      <c r="BR173" s="194">
        <v>0</v>
      </c>
      <c r="BS173" s="194">
        <v>81732</v>
      </c>
      <c r="BT173" s="194">
        <v>0</v>
      </c>
      <c r="BU173" s="194">
        <v>0</v>
      </c>
      <c r="BV173" s="194">
        <v>1621</v>
      </c>
      <c r="BW173" s="194">
        <v>0</v>
      </c>
      <c r="BX173" s="194">
        <v>0</v>
      </c>
      <c r="BY173" s="194">
        <v>0</v>
      </c>
      <c r="BZ173" s="194">
        <v>0</v>
      </c>
      <c r="CA173" s="194">
        <v>0</v>
      </c>
      <c r="CB173" s="194">
        <v>0</v>
      </c>
      <c r="CC173" s="194">
        <v>0</v>
      </c>
      <c r="CD173" s="194">
        <v>0</v>
      </c>
      <c r="CE173" s="194">
        <v>0</v>
      </c>
      <c r="CF173" s="194">
        <v>87463</v>
      </c>
      <c r="CG173" s="194">
        <v>0</v>
      </c>
      <c r="CH173" s="194">
        <v>0</v>
      </c>
      <c r="CI173" s="194">
        <v>0</v>
      </c>
      <c r="CJ173" s="194">
        <v>0</v>
      </c>
      <c r="CK173" s="194">
        <v>0</v>
      </c>
      <c r="CL173" s="194">
        <v>0</v>
      </c>
      <c r="CM173" s="195">
        <v>2836630</v>
      </c>
      <c r="CN173" s="194">
        <v>0</v>
      </c>
      <c r="CO173" s="194">
        <v>0</v>
      </c>
      <c r="CP173" s="194">
        <v>0</v>
      </c>
      <c r="CQ173" s="194">
        <v>1000</v>
      </c>
      <c r="CR173" s="194">
        <v>0</v>
      </c>
      <c r="CS173" s="195">
        <v>2837630</v>
      </c>
      <c r="CT173" s="194">
        <v>141363</v>
      </c>
      <c r="CU173" s="194">
        <v>337479</v>
      </c>
      <c r="CV173" s="194">
        <v>0</v>
      </c>
      <c r="CW173" s="194">
        <v>0</v>
      </c>
      <c r="CX173" s="194">
        <v>127805</v>
      </c>
      <c r="CY173" s="194">
        <v>0</v>
      </c>
      <c r="CZ173" s="194">
        <v>0</v>
      </c>
      <c r="DA173" s="194">
        <v>0</v>
      </c>
      <c r="DB173" s="194">
        <v>0</v>
      </c>
      <c r="DC173" s="194">
        <v>0</v>
      </c>
      <c r="DD173" s="194">
        <v>0</v>
      </c>
      <c r="DE173" s="194">
        <v>0</v>
      </c>
      <c r="DF173" s="194">
        <v>0</v>
      </c>
      <c r="DG173" s="194">
        <v>7500</v>
      </c>
      <c r="DH173" s="194">
        <v>0</v>
      </c>
      <c r="DI173" s="194">
        <v>354654</v>
      </c>
      <c r="DJ173" s="194">
        <v>73548</v>
      </c>
      <c r="DK173" s="194">
        <v>0</v>
      </c>
      <c r="DL173" s="194">
        <v>0</v>
      </c>
      <c r="DM173" s="194">
        <v>0</v>
      </c>
      <c r="DN173" s="194">
        <v>11637</v>
      </c>
      <c r="DO173" s="194">
        <v>850</v>
      </c>
      <c r="DP173" s="194">
        <v>0</v>
      </c>
      <c r="DQ173" s="194">
        <v>0</v>
      </c>
      <c r="DR173" s="194">
        <v>0</v>
      </c>
      <c r="DS173" s="194">
        <v>0</v>
      </c>
      <c r="DT173" s="194">
        <v>0</v>
      </c>
      <c r="DU173" s="194">
        <v>538521</v>
      </c>
      <c r="DV173" s="194">
        <v>0</v>
      </c>
      <c r="DW173" s="194">
        <v>0</v>
      </c>
      <c r="DX173" s="194">
        <v>0</v>
      </c>
      <c r="DY173" s="194">
        <v>0</v>
      </c>
      <c r="DZ173" s="194">
        <v>0</v>
      </c>
      <c r="EA173" s="194">
        <v>68786</v>
      </c>
      <c r="EB173" s="194">
        <v>12515</v>
      </c>
      <c r="EC173" s="194">
        <v>0</v>
      </c>
      <c r="ED173" s="194">
        <v>2500</v>
      </c>
      <c r="EE173" s="194">
        <v>0</v>
      </c>
      <c r="EF173" s="194">
        <v>0</v>
      </c>
      <c r="EG173" s="194">
        <v>0</v>
      </c>
      <c r="EH173" s="194">
        <v>0</v>
      </c>
      <c r="EI173" s="194">
        <v>0</v>
      </c>
      <c r="EJ173" s="194">
        <v>0</v>
      </c>
      <c r="EK173" s="194">
        <v>0</v>
      </c>
      <c r="EL173" s="194">
        <v>0</v>
      </c>
      <c r="EM173" s="194">
        <v>0</v>
      </c>
      <c r="EN173" s="194">
        <v>89351</v>
      </c>
      <c r="EO173" s="194">
        <v>1185</v>
      </c>
      <c r="EP173" s="194">
        <v>0</v>
      </c>
      <c r="EQ173" s="194">
        <v>0</v>
      </c>
      <c r="ER173" s="194">
        <v>16855</v>
      </c>
      <c r="ES173" s="194">
        <v>0</v>
      </c>
      <c r="ET173" s="194">
        <v>5656</v>
      </c>
      <c r="EU173" s="194">
        <v>0</v>
      </c>
      <c r="EV173" s="194">
        <v>2048</v>
      </c>
      <c r="EW173" s="194">
        <v>0</v>
      </c>
      <c r="EX173" s="194">
        <v>1000</v>
      </c>
      <c r="EY173" s="194">
        <v>2500</v>
      </c>
      <c r="EZ173" s="194">
        <v>0</v>
      </c>
      <c r="FA173" s="194">
        <v>0</v>
      </c>
      <c r="FB173" s="194">
        <v>0</v>
      </c>
      <c r="FC173" s="194">
        <v>0</v>
      </c>
      <c r="FD173" s="194">
        <v>0</v>
      </c>
      <c r="FE173" s="194">
        <v>0</v>
      </c>
      <c r="FF173" s="194">
        <v>0</v>
      </c>
      <c r="FG173" s="194">
        <v>283615</v>
      </c>
      <c r="FH173" s="194">
        <v>0</v>
      </c>
      <c r="FI173" s="194">
        <v>28751</v>
      </c>
      <c r="FJ173" s="194">
        <v>0</v>
      </c>
      <c r="FK173" s="194">
        <v>0</v>
      </c>
      <c r="FL173" s="194">
        <v>0</v>
      </c>
      <c r="FM173" s="194">
        <v>73055</v>
      </c>
      <c r="FN173" s="194">
        <v>0</v>
      </c>
      <c r="FO173" s="194">
        <v>0</v>
      </c>
      <c r="FP173" s="194">
        <v>0</v>
      </c>
      <c r="FQ173" s="194">
        <v>52132</v>
      </c>
      <c r="FR173" s="194">
        <v>161585</v>
      </c>
      <c r="FS173" s="194">
        <v>186</v>
      </c>
      <c r="FT173" s="194">
        <v>0</v>
      </c>
      <c r="FU173" s="194">
        <v>19698</v>
      </c>
      <c r="FV173" s="194">
        <v>4676</v>
      </c>
      <c r="FW173" s="194">
        <v>0</v>
      </c>
      <c r="FX173" s="194">
        <v>42500</v>
      </c>
      <c r="FY173" s="194">
        <v>297200</v>
      </c>
      <c r="FZ173" s="194">
        <v>5871</v>
      </c>
      <c r="GA173" s="195">
        <v>2765023</v>
      </c>
      <c r="GB173" s="194">
        <v>1000</v>
      </c>
      <c r="GC173" s="195">
        <v>2766023</v>
      </c>
    </row>
    <row r="174" spans="1:185">
      <c r="A174" s="206">
        <f t="shared" si="265"/>
        <v>0</v>
      </c>
      <c r="B174" s="199" t="s">
        <v>85</v>
      </c>
      <c r="C174" s="191" t="s">
        <v>234</v>
      </c>
      <c r="D174" s="191" t="s">
        <v>85</v>
      </c>
      <c r="E174" s="191" t="s">
        <v>168</v>
      </c>
      <c r="F174" s="191" t="s">
        <v>173</v>
      </c>
      <c r="G174" s="193">
        <v>377</v>
      </c>
      <c r="H174" s="193">
        <v>0</v>
      </c>
      <c r="I174" s="193">
        <v>0.6</v>
      </c>
      <c r="J174" s="194">
        <v>23167654</v>
      </c>
      <c r="K174" s="194">
        <v>443700</v>
      </c>
      <c r="L174" s="194">
        <v>74296</v>
      </c>
      <c r="M174" s="194">
        <v>0</v>
      </c>
      <c r="N174" s="194">
        <v>0</v>
      </c>
      <c r="O174" s="194">
        <v>0</v>
      </c>
      <c r="P174" s="194">
        <v>0</v>
      </c>
      <c r="Q174" s="194">
        <v>188</v>
      </c>
      <c r="R174" s="194">
        <v>0</v>
      </c>
      <c r="S174" s="194">
        <v>0</v>
      </c>
      <c r="T174" s="194">
        <v>0</v>
      </c>
      <c r="U174" s="194">
        <v>35349</v>
      </c>
      <c r="V174" s="194">
        <v>0</v>
      </c>
      <c r="W174" s="194">
        <v>0</v>
      </c>
      <c r="X174" s="194">
        <v>10388</v>
      </c>
      <c r="Y174" s="194">
        <v>0</v>
      </c>
      <c r="Z174" s="194">
        <v>0</v>
      </c>
      <c r="AA174" s="194">
        <v>0</v>
      </c>
      <c r="AB174" s="194">
        <v>220</v>
      </c>
      <c r="AC174" s="194">
        <v>0</v>
      </c>
      <c r="AD174" s="194">
        <v>0</v>
      </c>
      <c r="AE174" s="194">
        <v>0</v>
      </c>
      <c r="AF174" s="194">
        <v>0</v>
      </c>
      <c r="AG174" s="194">
        <v>0</v>
      </c>
      <c r="AH174" s="194">
        <v>0</v>
      </c>
      <c r="AI174" s="194">
        <v>0</v>
      </c>
      <c r="AJ174" s="194">
        <v>0</v>
      </c>
      <c r="AK174" s="194">
        <v>210</v>
      </c>
      <c r="AL174" s="194">
        <v>83992</v>
      </c>
      <c r="AM174" s="194">
        <v>0</v>
      </c>
      <c r="AN174" s="194">
        <v>0</v>
      </c>
      <c r="AO174" s="194">
        <v>0</v>
      </c>
      <c r="AP174" s="194">
        <v>0</v>
      </c>
      <c r="AQ174" s="194">
        <v>58854</v>
      </c>
      <c r="AR174" s="194">
        <v>0</v>
      </c>
      <c r="AS174" s="194">
        <v>0</v>
      </c>
      <c r="AT174" s="194">
        <v>0</v>
      </c>
      <c r="AU174" s="194">
        <v>0</v>
      </c>
      <c r="AV174" s="194">
        <v>0</v>
      </c>
      <c r="AW174" s="194">
        <v>0</v>
      </c>
      <c r="AX174" s="194">
        <v>0</v>
      </c>
      <c r="AY174" s="194">
        <v>0</v>
      </c>
      <c r="AZ174" s="194">
        <v>0</v>
      </c>
      <c r="BA174" s="194">
        <v>277</v>
      </c>
      <c r="BB174" s="194">
        <v>0</v>
      </c>
      <c r="BC174" s="194">
        <v>0</v>
      </c>
      <c r="BD174" s="194">
        <v>0</v>
      </c>
      <c r="BE174" s="194">
        <v>0</v>
      </c>
      <c r="BF174" s="194">
        <v>163</v>
      </c>
      <c r="BG174" s="194">
        <v>0</v>
      </c>
      <c r="BH174" s="194">
        <v>0</v>
      </c>
      <c r="BI174" s="194">
        <v>10</v>
      </c>
      <c r="BJ174" s="194">
        <v>0</v>
      </c>
      <c r="BK174" s="194">
        <v>310</v>
      </c>
      <c r="BL174" s="195">
        <v>264257</v>
      </c>
      <c r="BM174" s="194">
        <v>5049</v>
      </c>
      <c r="BN174" s="194">
        <v>0</v>
      </c>
      <c r="BO174" s="194">
        <v>0</v>
      </c>
      <c r="BP174" s="194">
        <v>0</v>
      </c>
      <c r="BQ174" s="194">
        <v>0</v>
      </c>
      <c r="BR174" s="194">
        <v>0</v>
      </c>
      <c r="BS174" s="194">
        <v>24446</v>
      </c>
      <c r="BT174" s="194">
        <v>0</v>
      </c>
      <c r="BU174" s="194">
        <v>0</v>
      </c>
      <c r="BV174" s="194">
        <v>0</v>
      </c>
      <c r="BW174" s="194">
        <v>0</v>
      </c>
      <c r="BX174" s="194">
        <v>0</v>
      </c>
      <c r="BY174" s="194">
        <v>0</v>
      </c>
      <c r="BZ174" s="194">
        <v>0</v>
      </c>
      <c r="CA174" s="194">
        <v>0</v>
      </c>
      <c r="CB174" s="194">
        <v>0</v>
      </c>
      <c r="CC174" s="194">
        <v>0</v>
      </c>
      <c r="CD174" s="194">
        <v>0</v>
      </c>
      <c r="CE174" s="194">
        <v>0</v>
      </c>
      <c r="CF174" s="194">
        <v>0</v>
      </c>
      <c r="CG174" s="194">
        <v>0</v>
      </c>
      <c r="CH174" s="194">
        <v>0</v>
      </c>
      <c r="CI174" s="194">
        <v>0</v>
      </c>
      <c r="CJ174" s="194">
        <v>0</v>
      </c>
      <c r="CK174" s="194">
        <v>0</v>
      </c>
      <c r="CL174" s="194">
        <v>0</v>
      </c>
      <c r="CM174" s="195">
        <v>293752</v>
      </c>
      <c r="CN174" s="194">
        <v>0</v>
      </c>
      <c r="CO174" s="194">
        <v>0</v>
      </c>
      <c r="CP174" s="194">
        <v>0</v>
      </c>
      <c r="CQ174" s="194">
        <v>0</v>
      </c>
      <c r="CR174" s="194">
        <v>0</v>
      </c>
      <c r="CS174" s="195">
        <v>293752</v>
      </c>
      <c r="CT174" s="194">
        <v>29717</v>
      </c>
      <c r="CU174" s="194">
        <v>46234</v>
      </c>
      <c r="CV174" s="194">
        <v>0</v>
      </c>
      <c r="CW174" s="194">
        <v>0</v>
      </c>
      <c r="CX174" s="194">
        <v>80</v>
      </c>
      <c r="CY174" s="194">
        <v>0</v>
      </c>
      <c r="CZ174" s="194">
        <v>0</v>
      </c>
      <c r="DA174" s="194">
        <v>0</v>
      </c>
      <c r="DB174" s="194">
        <v>0</v>
      </c>
      <c r="DC174" s="194">
        <v>0</v>
      </c>
      <c r="DD174" s="194">
        <v>0</v>
      </c>
      <c r="DE174" s="194">
        <v>0</v>
      </c>
      <c r="DF174" s="194">
        <v>0</v>
      </c>
      <c r="DG174" s="194">
        <v>0</v>
      </c>
      <c r="DH174" s="194">
        <v>0</v>
      </c>
      <c r="DI174" s="194">
        <v>31349</v>
      </c>
      <c r="DJ174" s="194">
        <v>0</v>
      </c>
      <c r="DK174" s="194">
        <v>0</v>
      </c>
      <c r="DL174" s="194">
        <v>0</v>
      </c>
      <c r="DM174" s="194">
        <v>0</v>
      </c>
      <c r="DN174" s="194">
        <v>704</v>
      </c>
      <c r="DO174" s="194">
        <v>0</v>
      </c>
      <c r="DP174" s="194">
        <v>0</v>
      </c>
      <c r="DQ174" s="194">
        <v>0</v>
      </c>
      <c r="DR174" s="194">
        <v>0</v>
      </c>
      <c r="DS174" s="194">
        <v>0</v>
      </c>
      <c r="DT174" s="194">
        <v>0</v>
      </c>
      <c r="DU174" s="194">
        <v>50323</v>
      </c>
      <c r="DV174" s="194">
        <v>0</v>
      </c>
      <c r="DW174" s="194">
        <v>0</v>
      </c>
      <c r="DX174" s="194">
        <v>0</v>
      </c>
      <c r="DY174" s="194">
        <v>0</v>
      </c>
      <c r="DZ174" s="194">
        <v>0</v>
      </c>
      <c r="EA174" s="194">
        <v>0</v>
      </c>
      <c r="EB174" s="194">
        <v>4489</v>
      </c>
      <c r="EC174" s="194">
        <v>0</v>
      </c>
      <c r="ED174" s="194">
        <v>0</v>
      </c>
      <c r="EE174" s="194">
        <v>0</v>
      </c>
      <c r="EF174" s="194">
        <v>0</v>
      </c>
      <c r="EG174" s="194">
        <v>0</v>
      </c>
      <c r="EH174" s="194">
        <v>0</v>
      </c>
      <c r="EI174" s="194">
        <v>0</v>
      </c>
      <c r="EJ174" s="194">
        <v>0</v>
      </c>
      <c r="EK174" s="194">
        <v>0</v>
      </c>
      <c r="EL174" s="194">
        <v>0</v>
      </c>
      <c r="EM174" s="194">
        <v>0</v>
      </c>
      <c r="EN174" s="194">
        <v>0</v>
      </c>
      <c r="EO174" s="194">
        <v>0</v>
      </c>
      <c r="EP174" s="194">
        <v>0</v>
      </c>
      <c r="EQ174" s="194">
        <v>0</v>
      </c>
      <c r="ER174" s="194">
        <v>2428</v>
      </c>
      <c r="ES174" s="194">
        <v>0</v>
      </c>
      <c r="ET174" s="194">
        <v>0</v>
      </c>
      <c r="EU174" s="194">
        <v>0</v>
      </c>
      <c r="EV174" s="194">
        <v>28</v>
      </c>
      <c r="EW174" s="194">
        <v>0</v>
      </c>
      <c r="EX174" s="194">
        <v>0</v>
      </c>
      <c r="EY174" s="194">
        <v>0</v>
      </c>
      <c r="EZ174" s="194">
        <v>0</v>
      </c>
      <c r="FA174" s="194">
        <v>0</v>
      </c>
      <c r="FB174" s="194">
        <v>0</v>
      </c>
      <c r="FC174" s="194">
        <v>35469</v>
      </c>
      <c r="FD174" s="194">
        <v>0</v>
      </c>
      <c r="FE174" s="194">
        <v>0</v>
      </c>
      <c r="FF174" s="194">
        <v>0</v>
      </c>
      <c r="FG174" s="194">
        <v>0</v>
      </c>
      <c r="FH174" s="194">
        <v>0</v>
      </c>
      <c r="FI174" s="194">
        <v>26962</v>
      </c>
      <c r="FJ174" s="194">
        <v>0</v>
      </c>
      <c r="FK174" s="194">
        <v>0</v>
      </c>
      <c r="FL174" s="194">
        <v>0</v>
      </c>
      <c r="FM174" s="194">
        <v>1481</v>
      </c>
      <c r="FN174" s="194">
        <v>0</v>
      </c>
      <c r="FO174" s="194">
        <v>0</v>
      </c>
      <c r="FP174" s="194">
        <v>0</v>
      </c>
      <c r="FQ174" s="194">
        <v>3692</v>
      </c>
      <c r="FR174" s="194">
        <v>0</v>
      </c>
      <c r="FS174" s="194">
        <v>0</v>
      </c>
      <c r="FT174" s="194">
        <v>0</v>
      </c>
      <c r="FU174" s="194">
        <v>1030</v>
      </c>
      <c r="FV174" s="194">
        <v>0</v>
      </c>
      <c r="FW174" s="194">
        <v>0</v>
      </c>
      <c r="FX174" s="194">
        <v>0</v>
      </c>
      <c r="FY174" s="194">
        <v>20899</v>
      </c>
      <c r="FZ174" s="194">
        <v>16357</v>
      </c>
      <c r="GA174" s="195">
        <v>271242</v>
      </c>
      <c r="GB174" s="194">
        <v>0</v>
      </c>
      <c r="GC174" s="195">
        <v>271242</v>
      </c>
    </row>
    <row r="175" spans="1:185">
      <c r="A175" s="206">
        <f t="shared" si="265"/>
        <v>0</v>
      </c>
      <c r="B175" s="197" t="s">
        <v>86</v>
      </c>
      <c r="C175" s="191" t="s">
        <v>235</v>
      </c>
      <c r="D175" s="191" t="s">
        <v>86</v>
      </c>
      <c r="E175" s="191" t="s">
        <v>168</v>
      </c>
      <c r="F175" s="191" t="s">
        <v>169</v>
      </c>
      <c r="G175" s="192">
        <v>29480</v>
      </c>
      <c r="H175" s="192">
        <v>0</v>
      </c>
      <c r="I175" s="193">
        <v>49.2</v>
      </c>
      <c r="J175" s="194">
        <v>2328975445</v>
      </c>
      <c r="K175" s="194">
        <v>21764820</v>
      </c>
      <c r="L175" s="194">
        <v>7311333</v>
      </c>
      <c r="M175" s="194">
        <v>0</v>
      </c>
      <c r="N175" s="194">
        <v>30100</v>
      </c>
      <c r="O175" s="194">
        <v>0</v>
      </c>
      <c r="P175" s="194">
        <v>82745</v>
      </c>
      <c r="Q175" s="194">
        <v>69559</v>
      </c>
      <c r="R175" s="194">
        <v>0</v>
      </c>
      <c r="S175" s="194">
        <v>0</v>
      </c>
      <c r="T175" s="194">
        <v>0</v>
      </c>
      <c r="U175" s="194">
        <v>2534366</v>
      </c>
      <c r="V175" s="194">
        <v>0</v>
      </c>
      <c r="W175" s="194">
        <v>0</v>
      </c>
      <c r="X175" s="194">
        <v>317237</v>
      </c>
      <c r="Y175" s="194">
        <v>0</v>
      </c>
      <c r="Z175" s="194">
        <v>0</v>
      </c>
      <c r="AA175" s="194">
        <v>0</v>
      </c>
      <c r="AB175" s="194">
        <v>49418</v>
      </c>
      <c r="AC175" s="194">
        <v>0</v>
      </c>
      <c r="AD175" s="194">
        <v>105257</v>
      </c>
      <c r="AE175" s="194">
        <v>13130</v>
      </c>
      <c r="AF175" s="194">
        <v>0</v>
      </c>
      <c r="AG175" s="194">
        <v>0</v>
      </c>
      <c r="AH175" s="194">
        <v>0</v>
      </c>
      <c r="AI175" s="194">
        <v>51353</v>
      </c>
      <c r="AJ175" s="194">
        <v>17000</v>
      </c>
      <c r="AK175" s="194">
        <v>41208</v>
      </c>
      <c r="AL175" s="194">
        <v>1419878</v>
      </c>
      <c r="AM175" s="194">
        <v>290579</v>
      </c>
      <c r="AN175" s="194">
        <v>0</v>
      </c>
      <c r="AO175" s="194">
        <v>0</v>
      </c>
      <c r="AP175" s="194">
        <v>0</v>
      </c>
      <c r="AQ175" s="194">
        <v>9024</v>
      </c>
      <c r="AR175" s="194">
        <v>0</v>
      </c>
      <c r="AS175" s="194">
        <v>129576</v>
      </c>
      <c r="AT175" s="194">
        <v>0</v>
      </c>
      <c r="AU175" s="194">
        <v>0</v>
      </c>
      <c r="AV175" s="194">
        <v>0</v>
      </c>
      <c r="AW175" s="194">
        <v>227234</v>
      </c>
      <c r="AX175" s="194">
        <v>0</v>
      </c>
      <c r="AY175" s="194">
        <v>0</v>
      </c>
      <c r="AZ175" s="194">
        <v>10060</v>
      </c>
      <c r="BA175" s="194">
        <v>80311</v>
      </c>
      <c r="BB175" s="194">
        <v>18846</v>
      </c>
      <c r="BC175" s="194">
        <v>27128</v>
      </c>
      <c r="BD175" s="194">
        <v>205736</v>
      </c>
      <c r="BE175" s="194">
        <v>10196</v>
      </c>
      <c r="BF175" s="194">
        <v>42929</v>
      </c>
      <c r="BG175" s="194">
        <v>0</v>
      </c>
      <c r="BH175" s="194">
        <v>11000</v>
      </c>
      <c r="BI175" s="194">
        <v>9937</v>
      </c>
      <c r="BJ175" s="194">
        <v>0</v>
      </c>
      <c r="BK175" s="194">
        <v>669447</v>
      </c>
      <c r="BL175" s="195">
        <v>13784587</v>
      </c>
      <c r="BM175" s="194">
        <v>180066</v>
      </c>
      <c r="BN175" s="194">
        <v>624986</v>
      </c>
      <c r="BO175" s="194">
        <v>0</v>
      </c>
      <c r="BP175" s="194">
        <v>0</v>
      </c>
      <c r="BQ175" s="194">
        <v>19473</v>
      </c>
      <c r="BR175" s="194">
        <v>0</v>
      </c>
      <c r="BS175" s="194">
        <v>0</v>
      </c>
      <c r="BT175" s="194">
        <v>0</v>
      </c>
      <c r="BU175" s="194">
        <v>12000</v>
      </c>
      <c r="BV175" s="194">
        <v>15080</v>
      </c>
      <c r="BW175" s="194">
        <v>0</v>
      </c>
      <c r="BX175" s="194">
        <v>0</v>
      </c>
      <c r="BY175" s="194">
        <v>0</v>
      </c>
      <c r="BZ175" s="194">
        <v>42798</v>
      </c>
      <c r="CA175" s="194">
        <v>0</v>
      </c>
      <c r="CB175" s="194">
        <v>4017</v>
      </c>
      <c r="CC175" s="194">
        <v>0</v>
      </c>
      <c r="CD175" s="194">
        <v>0</v>
      </c>
      <c r="CE175" s="194">
        <v>324954</v>
      </c>
      <c r="CF175" s="194">
        <v>0</v>
      </c>
      <c r="CG175" s="194">
        <v>0</v>
      </c>
      <c r="CH175" s="194">
        <v>144460</v>
      </c>
      <c r="CI175" s="194">
        <v>0</v>
      </c>
      <c r="CJ175" s="194">
        <v>0</v>
      </c>
      <c r="CK175" s="194">
        <v>0</v>
      </c>
      <c r="CL175" s="194">
        <v>0</v>
      </c>
      <c r="CM175" s="195">
        <v>15152421</v>
      </c>
      <c r="CN175" s="194">
        <v>2133100</v>
      </c>
      <c r="CO175" s="194">
        <v>767483</v>
      </c>
      <c r="CP175" s="194">
        <v>0</v>
      </c>
      <c r="CQ175" s="194">
        <v>0</v>
      </c>
      <c r="CR175" s="194">
        <v>0</v>
      </c>
      <c r="CS175" s="195">
        <v>18053004</v>
      </c>
      <c r="CT175" s="194">
        <v>365677</v>
      </c>
      <c r="CU175" s="194">
        <v>1101118</v>
      </c>
      <c r="CV175" s="194">
        <v>0</v>
      </c>
      <c r="CW175" s="194">
        <v>0</v>
      </c>
      <c r="CX175" s="194">
        <v>3547</v>
      </c>
      <c r="CY175" s="194">
        <v>0</v>
      </c>
      <c r="CZ175" s="194">
        <v>0</v>
      </c>
      <c r="DA175" s="194">
        <v>0</v>
      </c>
      <c r="DB175" s="194">
        <v>0</v>
      </c>
      <c r="DC175" s="194">
        <v>0</v>
      </c>
      <c r="DD175" s="194">
        <v>0</v>
      </c>
      <c r="DE175" s="194">
        <v>0</v>
      </c>
      <c r="DF175" s="194">
        <v>0</v>
      </c>
      <c r="DG175" s="194">
        <v>121572</v>
      </c>
      <c r="DH175" s="194">
        <v>2920447</v>
      </c>
      <c r="DI175" s="194">
        <v>371479</v>
      </c>
      <c r="DJ175" s="194">
        <v>0</v>
      </c>
      <c r="DK175" s="194">
        <v>0</v>
      </c>
      <c r="DL175" s="194">
        <v>0</v>
      </c>
      <c r="DM175" s="194">
        <v>0</v>
      </c>
      <c r="DN175" s="194">
        <v>270560</v>
      </c>
      <c r="DO175" s="194">
        <v>1743</v>
      </c>
      <c r="DP175" s="194">
        <v>0</v>
      </c>
      <c r="DQ175" s="194">
        <v>0</v>
      </c>
      <c r="DR175" s="194">
        <v>0</v>
      </c>
      <c r="DS175" s="194">
        <v>0</v>
      </c>
      <c r="DT175" s="194">
        <v>0</v>
      </c>
      <c r="DU175" s="194">
        <v>2176494</v>
      </c>
      <c r="DV175" s="194">
        <v>0</v>
      </c>
      <c r="DW175" s="194">
        <v>0</v>
      </c>
      <c r="DX175" s="194">
        <v>0</v>
      </c>
      <c r="DY175" s="194">
        <v>0</v>
      </c>
      <c r="DZ175" s="194">
        <v>0</v>
      </c>
      <c r="EA175" s="194">
        <v>362731</v>
      </c>
      <c r="EB175" s="194">
        <v>39331</v>
      </c>
      <c r="EC175" s="194">
        <v>0</v>
      </c>
      <c r="ED175" s="194">
        <v>0</v>
      </c>
      <c r="EE175" s="194">
        <v>0</v>
      </c>
      <c r="EF175" s="194">
        <v>0</v>
      </c>
      <c r="EG175" s="194">
        <v>0</v>
      </c>
      <c r="EH175" s="194">
        <v>325081</v>
      </c>
      <c r="EI175" s="194">
        <v>0</v>
      </c>
      <c r="EJ175" s="194">
        <v>0</v>
      </c>
      <c r="EK175" s="194">
        <v>0</v>
      </c>
      <c r="EL175" s="194">
        <v>0</v>
      </c>
      <c r="EM175" s="194">
        <v>22080</v>
      </c>
      <c r="EN175" s="194">
        <v>134380</v>
      </c>
      <c r="EO175" s="194">
        <v>0</v>
      </c>
      <c r="EP175" s="194">
        <v>0</v>
      </c>
      <c r="EQ175" s="194">
        <v>432</v>
      </c>
      <c r="ER175" s="194">
        <v>353469</v>
      </c>
      <c r="ES175" s="194">
        <v>0</v>
      </c>
      <c r="ET175" s="194">
        <v>27000</v>
      </c>
      <c r="EU175" s="194">
        <v>0</v>
      </c>
      <c r="EV175" s="194">
        <v>9666</v>
      </c>
      <c r="EW175" s="194">
        <v>0</v>
      </c>
      <c r="EX175" s="194">
        <v>50537</v>
      </c>
      <c r="EY175" s="194">
        <v>0</v>
      </c>
      <c r="EZ175" s="194">
        <v>0</v>
      </c>
      <c r="FA175" s="194">
        <v>0</v>
      </c>
      <c r="FB175" s="194">
        <v>0</v>
      </c>
      <c r="FC175" s="194">
        <v>1190481</v>
      </c>
      <c r="FD175" s="194">
        <v>0</v>
      </c>
      <c r="FE175" s="194">
        <v>0</v>
      </c>
      <c r="FF175" s="194">
        <v>0</v>
      </c>
      <c r="FG175" s="194">
        <v>736300</v>
      </c>
      <c r="FH175" s="194">
        <v>0</v>
      </c>
      <c r="FI175" s="194">
        <v>18916</v>
      </c>
      <c r="FJ175" s="194">
        <v>0</v>
      </c>
      <c r="FK175" s="194">
        <v>14614</v>
      </c>
      <c r="FL175" s="194">
        <v>0</v>
      </c>
      <c r="FM175" s="194">
        <v>354524</v>
      </c>
      <c r="FN175" s="194">
        <v>365615</v>
      </c>
      <c r="FO175" s="194">
        <v>0</v>
      </c>
      <c r="FP175" s="194">
        <v>0</v>
      </c>
      <c r="FQ175" s="194">
        <v>430697</v>
      </c>
      <c r="FR175" s="194">
        <v>1534889</v>
      </c>
      <c r="FS175" s="194">
        <v>8788</v>
      </c>
      <c r="FT175" s="194">
        <v>0</v>
      </c>
      <c r="FU175" s="194">
        <v>119338</v>
      </c>
      <c r="FV175" s="194">
        <v>12416</v>
      </c>
      <c r="FW175" s="194">
        <v>0</v>
      </c>
      <c r="FX175" s="194">
        <v>0</v>
      </c>
      <c r="FY175" s="194">
        <v>1632240</v>
      </c>
      <c r="FZ175" s="194">
        <v>758761</v>
      </c>
      <c r="GA175" s="195">
        <v>15834923</v>
      </c>
      <c r="GB175" s="194">
        <v>0</v>
      </c>
      <c r="GC175" s="195">
        <v>15834923</v>
      </c>
    </row>
    <row r="176" spans="1:185">
      <c r="A176" s="206">
        <f t="shared" si="265"/>
        <v>0</v>
      </c>
      <c r="B176" s="199" t="s">
        <v>87</v>
      </c>
      <c r="C176" s="191" t="s">
        <v>236</v>
      </c>
      <c r="D176" s="191" t="s">
        <v>87</v>
      </c>
      <c r="E176" s="191" t="s">
        <v>168</v>
      </c>
      <c r="F176" s="191" t="s">
        <v>173</v>
      </c>
      <c r="G176" s="192">
        <v>7729</v>
      </c>
      <c r="H176" s="192">
        <v>0</v>
      </c>
      <c r="I176" s="193">
        <v>1.7</v>
      </c>
      <c r="J176" s="194">
        <v>426783975</v>
      </c>
      <c r="K176" s="194">
        <v>1216280</v>
      </c>
      <c r="L176" s="194">
        <v>3767171</v>
      </c>
      <c r="M176" s="194">
        <v>0</v>
      </c>
      <c r="N176" s="194">
        <v>15931</v>
      </c>
      <c r="O176" s="194">
        <v>0</v>
      </c>
      <c r="P176" s="194">
        <v>53406</v>
      </c>
      <c r="Q176" s="194">
        <v>30978</v>
      </c>
      <c r="R176" s="194">
        <v>0</v>
      </c>
      <c r="S176" s="194">
        <v>0</v>
      </c>
      <c r="T176" s="194">
        <v>0</v>
      </c>
      <c r="U176" s="194">
        <v>675910</v>
      </c>
      <c r="V176" s="194">
        <v>86569</v>
      </c>
      <c r="W176" s="194">
        <v>0</v>
      </c>
      <c r="X176" s="194">
        <v>0</v>
      </c>
      <c r="Y176" s="194">
        <v>0</v>
      </c>
      <c r="Z176" s="194">
        <v>0</v>
      </c>
      <c r="AA176" s="194">
        <v>0</v>
      </c>
      <c r="AB176" s="194">
        <v>225739</v>
      </c>
      <c r="AC176" s="194">
        <v>0</v>
      </c>
      <c r="AD176" s="194">
        <v>75095</v>
      </c>
      <c r="AE176" s="194">
        <v>0</v>
      </c>
      <c r="AF176" s="194">
        <v>0</v>
      </c>
      <c r="AG176" s="194">
        <v>0</v>
      </c>
      <c r="AH176" s="194">
        <v>0</v>
      </c>
      <c r="AI176" s="194">
        <v>0</v>
      </c>
      <c r="AJ176" s="194">
        <v>5752</v>
      </c>
      <c r="AK176" s="194">
        <v>55072</v>
      </c>
      <c r="AL176" s="194">
        <v>759690</v>
      </c>
      <c r="AM176" s="194">
        <v>1183880</v>
      </c>
      <c r="AN176" s="194">
        <v>0</v>
      </c>
      <c r="AO176" s="194">
        <v>0</v>
      </c>
      <c r="AP176" s="194">
        <v>0</v>
      </c>
      <c r="AQ176" s="194">
        <v>370000</v>
      </c>
      <c r="AR176" s="194">
        <v>0</v>
      </c>
      <c r="AS176" s="194">
        <v>10148</v>
      </c>
      <c r="AT176" s="194">
        <v>0</v>
      </c>
      <c r="AU176" s="194">
        <v>7500</v>
      </c>
      <c r="AV176" s="194">
        <v>0</v>
      </c>
      <c r="AW176" s="194">
        <v>0</v>
      </c>
      <c r="AX176" s="194">
        <v>0</v>
      </c>
      <c r="AY176" s="194">
        <v>0</v>
      </c>
      <c r="AZ176" s="194">
        <v>0</v>
      </c>
      <c r="BA176" s="194">
        <v>15935</v>
      </c>
      <c r="BB176" s="194">
        <v>11922</v>
      </c>
      <c r="BC176" s="194">
        <v>0</v>
      </c>
      <c r="BD176" s="194">
        <v>72605</v>
      </c>
      <c r="BE176" s="194">
        <v>0</v>
      </c>
      <c r="BF176" s="194">
        <v>0</v>
      </c>
      <c r="BG176" s="194">
        <v>0</v>
      </c>
      <c r="BH176" s="194">
        <v>0</v>
      </c>
      <c r="BI176" s="194">
        <v>0</v>
      </c>
      <c r="BJ176" s="194">
        <v>0</v>
      </c>
      <c r="BK176" s="194">
        <v>12257</v>
      </c>
      <c r="BL176" s="195">
        <v>7435558</v>
      </c>
      <c r="BM176" s="194">
        <v>76498</v>
      </c>
      <c r="BN176" s="194">
        <v>71792</v>
      </c>
      <c r="BO176" s="194">
        <v>0</v>
      </c>
      <c r="BP176" s="194">
        <v>0</v>
      </c>
      <c r="BQ176" s="194">
        <v>0</v>
      </c>
      <c r="BR176" s="194">
        <v>0</v>
      </c>
      <c r="BS176" s="194">
        <v>162176</v>
      </c>
      <c r="BT176" s="194">
        <v>0</v>
      </c>
      <c r="BU176" s="194">
        <v>0</v>
      </c>
      <c r="BV176" s="194">
        <v>3674</v>
      </c>
      <c r="BW176" s="194">
        <v>0</v>
      </c>
      <c r="BX176" s="194">
        <v>0</v>
      </c>
      <c r="BY176" s="194">
        <v>0</v>
      </c>
      <c r="BZ176" s="194">
        <v>1361727</v>
      </c>
      <c r="CA176" s="194">
        <v>0</v>
      </c>
      <c r="CB176" s="194">
        <v>0</v>
      </c>
      <c r="CC176" s="194">
        <v>0</v>
      </c>
      <c r="CD176" s="194">
        <v>0</v>
      </c>
      <c r="CE176" s="194">
        <v>640262</v>
      </c>
      <c r="CF176" s="194">
        <v>0</v>
      </c>
      <c r="CG176" s="194">
        <v>0</v>
      </c>
      <c r="CH176" s="194">
        <v>0</v>
      </c>
      <c r="CI176" s="194">
        <v>0</v>
      </c>
      <c r="CJ176" s="194">
        <v>0</v>
      </c>
      <c r="CK176" s="194">
        <v>0</v>
      </c>
      <c r="CL176" s="194">
        <v>0</v>
      </c>
      <c r="CM176" s="195">
        <v>9751688</v>
      </c>
      <c r="CN176" s="194">
        <v>0</v>
      </c>
      <c r="CO176" s="194">
        <v>0</v>
      </c>
      <c r="CP176" s="194">
        <v>0</v>
      </c>
      <c r="CQ176" s="194">
        <v>213331</v>
      </c>
      <c r="CR176" s="194">
        <v>0</v>
      </c>
      <c r="CS176" s="195">
        <v>9965020</v>
      </c>
      <c r="CT176" s="194">
        <v>294836</v>
      </c>
      <c r="CU176" s="194">
        <v>344770</v>
      </c>
      <c r="CV176" s="194">
        <v>0</v>
      </c>
      <c r="CW176" s="194">
        <v>0</v>
      </c>
      <c r="CX176" s="194">
        <v>0</v>
      </c>
      <c r="CY176" s="194">
        <v>0</v>
      </c>
      <c r="CZ176" s="194">
        <v>0</v>
      </c>
      <c r="DA176" s="194">
        <v>0</v>
      </c>
      <c r="DB176" s="194">
        <v>0</v>
      </c>
      <c r="DC176" s="194">
        <v>0</v>
      </c>
      <c r="DD176" s="194">
        <v>0</v>
      </c>
      <c r="DE176" s="194">
        <v>0</v>
      </c>
      <c r="DF176" s="194">
        <v>0</v>
      </c>
      <c r="DG176" s="194">
        <v>0</v>
      </c>
      <c r="DH176" s="194">
        <v>1110343</v>
      </c>
      <c r="DI176" s="194">
        <v>1969203</v>
      </c>
      <c r="DJ176" s="194">
        <v>0</v>
      </c>
      <c r="DK176" s="194">
        <v>0</v>
      </c>
      <c r="DL176" s="194">
        <v>0</v>
      </c>
      <c r="DM176" s="194">
        <v>0</v>
      </c>
      <c r="DN176" s="194">
        <v>38414</v>
      </c>
      <c r="DO176" s="194">
        <v>64</v>
      </c>
      <c r="DP176" s="194">
        <v>0</v>
      </c>
      <c r="DQ176" s="194">
        <v>0</v>
      </c>
      <c r="DR176" s="194">
        <v>0</v>
      </c>
      <c r="DS176" s="194">
        <v>0</v>
      </c>
      <c r="DT176" s="194">
        <v>0</v>
      </c>
      <c r="DU176" s="194">
        <v>548071</v>
      </c>
      <c r="DV176" s="194">
        <v>0</v>
      </c>
      <c r="DW176" s="194">
        <v>0</v>
      </c>
      <c r="DX176" s="194">
        <v>0</v>
      </c>
      <c r="DY176" s="194">
        <v>0</v>
      </c>
      <c r="DZ176" s="194">
        <v>0</v>
      </c>
      <c r="EA176" s="194">
        <v>0</v>
      </c>
      <c r="EB176" s="194">
        <v>95535</v>
      </c>
      <c r="EC176" s="194">
        <v>0</v>
      </c>
      <c r="ED176" s="194">
        <v>0</v>
      </c>
      <c r="EE176" s="194">
        <v>0</v>
      </c>
      <c r="EF176" s="194">
        <v>0</v>
      </c>
      <c r="EG176" s="194">
        <v>0</v>
      </c>
      <c r="EH176" s="194">
        <v>621599</v>
      </c>
      <c r="EI176" s="194">
        <v>0</v>
      </c>
      <c r="EJ176" s="194">
        <v>0</v>
      </c>
      <c r="EK176" s="194">
        <v>0</v>
      </c>
      <c r="EL176" s="194">
        <v>0</v>
      </c>
      <c r="EM176" s="194">
        <v>0</v>
      </c>
      <c r="EN176" s="194">
        <v>57995</v>
      </c>
      <c r="EO176" s="194">
        <v>0</v>
      </c>
      <c r="EP176" s="194">
        <v>0</v>
      </c>
      <c r="EQ176" s="194">
        <v>445</v>
      </c>
      <c r="ER176" s="194">
        <v>1001522</v>
      </c>
      <c r="ES176" s="194">
        <v>0</v>
      </c>
      <c r="ET176" s="194">
        <v>59983</v>
      </c>
      <c r="EU176" s="194">
        <v>0</v>
      </c>
      <c r="EV176" s="194">
        <v>12321</v>
      </c>
      <c r="EW176" s="194">
        <v>0</v>
      </c>
      <c r="EX176" s="194">
        <v>0</v>
      </c>
      <c r="EY176" s="194">
        <v>3000</v>
      </c>
      <c r="EZ176" s="194">
        <v>12475</v>
      </c>
      <c r="FA176" s="194">
        <v>0</v>
      </c>
      <c r="FB176" s="194">
        <v>15931</v>
      </c>
      <c r="FC176" s="194">
        <v>474133</v>
      </c>
      <c r="FD176" s="194">
        <v>0</v>
      </c>
      <c r="FE176" s="194">
        <v>0</v>
      </c>
      <c r="FF176" s="194">
        <v>0</v>
      </c>
      <c r="FG176" s="194">
        <v>1077114</v>
      </c>
      <c r="FH176" s="194">
        <v>20039</v>
      </c>
      <c r="FI176" s="194">
        <v>538892</v>
      </c>
      <c r="FJ176" s="194">
        <v>0</v>
      </c>
      <c r="FK176" s="194">
        <v>0</v>
      </c>
      <c r="FL176" s="194">
        <v>0</v>
      </c>
      <c r="FM176" s="194">
        <v>66524</v>
      </c>
      <c r="FN176" s="194">
        <v>265328</v>
      </c>
      <c r="FO176" s="194">
        <v>0</v>
      </c>
      <c r="FP176" s="194">
        <v>0</v>
      </c>
      <c r="FQ176" s="194">
        <v>226606</v>
      </c>
      <c r="FR176" s="194">
        <v>739217</v>
      </c>
      <c r="FS176" s="194">
        <v>0</v>
      </c>
      <c r="FT176" s="194">
        <v>0</v>
      </c>
      <c r="FU176" s="194">
        <v>35139</v>
      </c>
      <c r="FV176" s="194">
        <v>0</v>
      </c>
      <c r="FW176" s="194">
        <v>0</v>
      </c>
      <c r="FX176" s="194">
        <v>0</v>
      </c>
      <c r="FY176" s="194">
        <v>260910</v>
      </c>
      <c r="FZ176" s="194">
        <v>62886</v>
      </c>
      <c r="GA176" s="195">
        <v>9953293</v>
      </c>
      <c r="GB176" s="194">
        <v>213331</v>
      </c>
      <c r="GC176" s="195">
        <v>10166624</v>
      </c>
    </row>
    <row r="177" spans="1:185">
      <c r="A177" s="206">
        <f t="shared" si="265"/>
        <v>0</v>
      </c>
      <c r="B177" s="197" t="s">
        <v>88</v>
      </c>
      <c r="C177" s="191" t="s">
        <v>237</v>
      </c>
      <c r="D177" s="191" t="s">
        <v>88</v>
      </c>
      <c r="E177" s="191" t="s">
        <v>168</v>
      </c>
      <c r="F177" s="191" t="s">
        <v>169</v>
      </c>
      <c r="G177" s="192">
        <v>21781</v>
      </c>
      <c r="H177" s="192">
        <v>0</v>
      </c>
      <c r="I177" s="193">
        <v>14.2</v>
      </c>
      <c r="J177" s="194">
        <v>2423130612</v>
      </c>
      <c r="K177" s="194">
        <v>10374489</v>
      </c>
      <c r="L177" s="194">
        <v>6418199</v>
      </c>
      <c r="M177" s="194">
        <v>0</v>
      </c>
      <c r="N177" s="194">
        <v>3698023</v>
      </c>
      <c r="O177" s="194">
        <v>0</v>
      </c>
      <c r="P177" s="194">
        <v>292779</v>
      </c>
      <c r="Q177" s="194">
        <v>34426</v>
      </c>
      <c r="R177" s="194">
        <v>0</v>
      </c>
      <c r="S177" s="194">
        <v>0</v>
      </c>
      <c r="T177" s="194">
        <v>0</v>
      </c>
      <c r="U177" s="194">
        <v>3026887</v>
      </c>
      <c r="V177" s="194">
        <v>0</v>
      </c>
      <c r="W177" s="194">
        <v>0</v>
      </c>
      <c r="X177" s="194">
        <v>358202</v>
      </c>
      <c r="Y177" s="194">
        <v>0</v>
      </c>
      <c r="Z177" s="194">
        <v>0</v>
      </c>
      <c r="AA177" s="194">
        <v>0</v>
      </c>
      <c r="AB177" s="194">
        <v>41391</v>
      </c>
      <c r="AC177" s="194">
        <v>0</v>
      </c>
      <c r="AD177" s="194">
        <v>63911</v>
      </c>
      <c r="AE177" s="194">
        <v>29240</v>
      </c>
      <c r="AF177" s="194">
        <v>0</v>
      </c>
      <c r="AG177" s="194">
        <v>0</v>
      </c>
      <c r="AH177" s="194">
        <v>0</v>
      </c>
      <c r="AI177" s="194">
        <v>0</v>
      </c>
      <c r="AJ177" s="194">
        <v>319582</v>
      </c>
      <c r="AK177" s="194">
        <v>144464</v>
      </c>
      <c r="AL177" s="194">
        <v>2808420</v>
      </c>
      <c r="AM177" s="194">
        <v>133279</v>
      </c>
      <c r="AN177" s="194">
        <v>0</v>
      </c>
      <c r="AO177" s="194">
        <v>0</v>
      </c>
      <c r="AP177" s="194">
        <v>0</v>
      </c>
      <c r="AQ177" s="194">
        <v>0</v>
      </c>
      <c r="AR177" s="194">
        <v>0</v>
      </c>
      <c r="AS177" s="194">
        <v>0</v>
      </c>
      <c r="AT177" s="194">
        <v>0</v>
      </c>
      <c r="AU177" s="194">
        <v>0</v>
      </c>
      <c r="AV177" s="194">
        <v>0</v>
      </c>
      <c r="AW177" s="194">
        <v>3409</v>
      </c>
      <c r="AX177" s="194">
        <v>0</v>
      </c>
      <c r="AY177" s="194">
        <v>8170</v>
      </c>
      <c r="AZ177" s="194">
        <v>2750</v>
      </c>
      <c r="BA177" s="194">
        <v>92601</v>
      </c>
      <c r="BB177" s="194">
        <v>119037</v>
      </c>
      <c r="BC177" s="194">
        <v>119449</v>
      </c>
      <c r="BD177" s="194">
        <v>244608</v>
      </c>
      <c r="BE177" s="194">
        <v>250</v>
      </c>
      <c r="BF177" s="194">
        <v>15766</v>
      </c>
      <c r="BG177" s="194">
        <v>0</v>
      </c>
      <c r="BH177" s="194">
        <v>0</v>
      </c>
      <c r="BI177" s="194">
        <v>1126</v>
      </c>
      <c r="BJ177" s="194">
        <v>0</v>
      </c>
      <c r="BK177" s="194">
        <v>-130012</v>
      </c>
      <c r="BL177" s="195">
        <v>17845956</v>
      </c>
      <c r="BM177" s="194">
        <v>103750</v>
      </c>
      <c r="BN177" s="194">
        <v>679349</v>
      </c>
      <c r="BO177" s="194">
        <v>0</v>
      </c>
      <c r="BP177" s="194">
        <v>0</v>
      </c>
      <c r="BQ177" s="194">
        <v>37642</v>
      </c>
      <c r="BR177" s="194">
        <v>0</v>
      </c>
      <c r="BS177" s="194">
        <v>108206</v>
      </c>
      <c r="BT177" s="194">
        <v>0</v>
      </c>
      <c r="BU177" s="194">
        <v>0</v>
      </c>
      <c r="BV177" s="194">
        <v>8388</v>
      </c>
      <c r="BW177" s="194">
        <v>0</v>
      </c>
      <c r="BX177" s="194">
        <v>0</v>
      </c>
      <c r="BY177" s="194">
        <v>0</v>
      </c>
      <c r="BZ177" s="194">
        <v>16940</v>
      </c>
      <c r="CA177" s="194">
        <v>0</v>
      </c>
      <c r="CB177" s="194">
        <v>245169</v>
      </c>
      <c r="CC177" s="194">
        <v>0</v>
      </c>
      <c r="CD177" s="194">
        <v>0</v>
      </c>
      <c r="CE177" s="194">
        <v>277956</v>
      </c>
      <c r="CF177" s="194">
        <v>0</v>
      </c>
      <c r="CG177" s="194">
        <v>0</v>
      </c>
      <c r="CH177" s="194">
        <v>37270</v>
      </c>
      <c r="CI177" s="194">
        <v>0</v>
      </c>
      <c r="CJ177" s="194">
        <v>0</v>
      </c>
      <c r="CK177" s="194">
        <v>0</v>
      </c>
      <c r="CL177" s="194">
        <v>0</v>
      </c>
      <c r="CM177" s="195">
        <v>19360627</v>
      </c>
      <c r="CN177" s="194">
        <v>8905138</v>
      </c>
      <c r="CO177" s="194">
        <v>743588</v>
      </c>
      <c r="CP177" s="194">
        <v>0</v>
      </c>
      <c r="CQ177" s="194">
        <v>543980</v>
      </c>
      <c r="CR177" s="194">
        <v>0</v>
      </c>
      <c r="CS177" s="195">
        <v>29553333</v>
      </c>
      <c r="CT177" s="194">
        <v>574799</v>
      </c>
      <c r="CU177" s="194">
        <v>983715</v>
      </c>
      <c r="CV177" s="194">
        <v>0</v>
      </c>
      <c r="CW177" s="194">
        <v>0</v>
      </c>
      <c r="CX177" s="194">
        <v>144066</v>
      </c>
      <c r="CY177" s="194">
        <v>2878</v>
      </c>
      <c r="CZ177" s="194">
        <v>0</v>
      </c>
      <c r="DA177" s="194">
        <v>0</v>
      </c>
      <c r="DB177" s="194">
        <v>0</v>
      </c>
      <c r="DC177" s="194">
        <v>0</v>
      </c>
      <c r="DD177" s="194">
        <v>0</v>
      </c>
      <c r="DE177" s="194">
        <v>0</v>
      </c>
      <c r="DF177" s="194">
        <v>0</v>
      </c>
      <c r="DG177" s="194">
        <v>13058</v>
      </c>
      <c r="DH177" s="194">
        <v>3136588</v>
      </c>
      <c r="DI177" s="194">
        <v>0</v>
      </c>
      <c r="DJ177" s="194">
        <v>0</v>
      </c>
      <c r="DK177" s="194">
        <v>0</v>
      </c>
      <c r="DL177" s="194">
        <v>0</v>
      </c>
      <c r="DM177" s="194">
        <v>0</v>
      </c>
      <c r="DN177" s="194">
        <v>171508</v>
      </c>
      <c r="DO177" s="194">
        <v>34597</v>
      </c>
      <c r="DP177" s="194">
        <v>0</v>
      </c>
      <c r="DQ177" s="194">
        <v>0</v>
      </c>
      <c r="DR177" s="194">
        <v>0</v>
      </c>
      <c r="DS177" s="194">
        <v>0</v>
      </c>
      <c r="DT177" s="194">
        <v>0</v>
      </c>
      <c r="DU177" s="194">
        <v>3083711</v>
      </c>
      <c r="DV177" s="194">
        <v>0</v>
      </c>
      <c r="DW177" s="194">
        <v>0</v>
      </c>
      <c r="DX177" s="194">
        <v>0</v>
      </c>
      <c r="DY177" s="194">
        <v>0</v>
      </c>
      <c r="DZ177" s="194">
        <v>0</v>
      </c>
      <c r="EA177" s="194">
        <v>490201</v>
      </c>
      <c r="EB177" s="194">
        <v>38105</v>
      </c>
      <c r="EC177" s="194">
        <v>0</v>
      </c>
      <c r="ED177" s="194">
        <v>0</v>
      </c>
      <c r="EE177" s="194">
        <v>0</v>
      </c>
      <c r="EF177" s="194">
        <v>0</v>
      </c>
      <c r="EG177" s="194">
        <v>0</v>
      </c>
      <c r="EH177" s="194">
        <v>291342</v>
      </c>
      <c r="EI177" s="194">
        <v>0</v>
      </c>
      <c r="EJ177" s="194">
        <v>0</v>
      </c>
      <c r="EK177" s="194">
        <v>0</v>
      </c>
      <c r="EL177" s="194">
        <v>0</v>
      </c>
      <c r="EM177" s="194">
        <v>0</v>
      </c>
      <c r="EN177" s="194">
        <v>0</v>
      </c>
      <c r="EO177" s="194">
        <v>0</v>
      </c>
      <c r="EP177" s="194">
        <v>0</v>
      </c>
      <c r="EQ177" s="194">
        <v>0</v>
      </c>
      <c r="ER177" s="194">
        <v>919938</v>
      </c>
      <c r="ES177" s="194">
        <v>0</v>
      </c>
      <c r="ET177" s="194">
        <v>161957</v>
      </c>
      <c r="EU177" s="194">
        <v>0</v>
      </c>
      <c r="EV177" s="194">
        <v>7274</v>
      </c>
      <c r="EW177" s="194">
        <v>0</v>
      </c>
      <c r="EX177" s="194">
        <v>500</v>
      </c>
      <c r="EY177" s="194">
        <v>94877</v>
      </c>
      <c r="EZ177" s="194">
        <v>5576</v>
      </c>
      <c r="FA177" s="194">
        <v>0</v>
      </c>
      <c r="FB177" s="194">
        <v>0</v>
      </c>
      <c r="FC177" s="194">
        <v>4052328</v>
      </c>
      <c r="FD177" s="194">
        <v>0</v>
      </c>
      <c r="FE177" s="194">
        <v>0</v>
      </c>
      <c r="FF177" s="194">
        <v>0</v>
      </c>
      <c r="FG177" s="194">
        <v>2048168</v>
      </c>
      <c r="FH177" s="194">
        <v>37372</v>
      </c>
      <c r="FI177" s="194">
        <v>421585</v>
      </c>
      <c r="FJ177" s="194">
        <v>0</v>
      </c>
      <c r="FK177" s="194">
        <v>0</v>
      </c>
      <c r="FL177" s="194">
        <v>0</v>
      </c>
      <c r="FM177" s="194">
        <v>539800</v>
      </c>
      <c r="FN177" s="194">
        <v>325577</v>
      </c>
      <c r="FO177" s="194">
        <v>0</v>
      </c>
      <c r="FP177" s="194">
        <v>0</v>
      </c>
      <c r="FQ177" s="194">
        <v>626790</v>
      </c>
      <c r="FR177" s="194">
        <v>1818645</v>
      </c>
      <c r="FS177" s="194">
        <v>5479</v>
      </c>
      <c r="FT177" s="194">
        <v>0</v>
      </c>
      <c r="FU177" s="194">
        <v>85446</v>
      </c>
      <c r="FV177" s="194">
        <v>12178</v>
      </c>
      <c r="FW177" s="194">
        <v>27540</v>
      </c>
      <c r="FX177" s="194">
        <v>13041</v>
      </c>
      <c r="FY177" s="194">
        <v>1276175</v>
      </c>
      <c r="FZ177" s="194">
        <v>251070</v>
      </c>
      <c r="GA177" s="195">
        <v>21695882</v>
      </c>
      <c r="GB177" s="194">
        <v>543980</v>
      </c>
      <c r="GC177" s="195">
        <v>22239862</v>
      </c>
    </row>
    <row r="178" spans="1:185">
      <c r="A178" s="206">
        <f t="shared" si="265"/>
        <v>0</v>
      </c>
      <c r="B178" s="197" t="s">
        <v>89</v>
      </c>
      <c r="C178" s="191" t="s">
        <v>238</v>
      </c>
      <c r="D178" s="191" t="s">
        <v>89</v>
      </c>
      <c r="E178" s="191" t="s">
        <v>168</v>
      </c>
      <c r="F178" s="191" t="s">
        <v>169</v>
      </c>
      <c r="G178" s="192">
        <v>2115</v>
      </c>
      <c r="H178" s="192">
        <v>0</v>
      </c>
      <c r="I178" s="193">
        <v>23.9</v>
      </c>
      <c r="J178" s="194">
        <v>202235418</v>
      </c>
      <c r="K178" s="194">
        <v>2709700</v>
      </c>
      <c r="L178" s="194">
        <v>400188</v>
      </c>
      <c r="M178" s="194">
        <v>0</v>
      </c>
      <c r="N178" s="194">
        <v>0</v>
      </c>
      <c r="O178" s="194">
        <v>0</v>
      </c>
      <c r="P178" s="194">
        <v>0</v>
      </c>
      <c r="Q178" s="194">
        <v>5412</v>
      </c>
      <c r="R178" s="194">
        <v>0</v>
      </c>
      <c r="S178" s="194">
        <v>76268</v>
      </c>
      <c r="T178" s="194">
        <v>0</v>
      </c>
      <c r="U178" s="194">
        <v>193766</v>
      </c>
      <c r="V178" s="194">
        <v>0</v>
      </c>
      <c r="W178" s="194">
        <v>0</v>
      </c>
      <c r="X178" s="194">
        <v>0</v>
      </c>
      <c r="Y178" s="194">
        <v>0</v>
      </c>
      <c r="Z178" s="194">
        <v>0</v>
      </c>
      <c r="AA178" s="194">
        <v>0</v>
      </c>
      <c r="AB178" s="194">
        <v>1654</v>
      </c>
      <c r="AC178" s="194">
        <v>0</v>
      </c>
      <c r="AD178" s="194">
        <v>0</v>
      </c>
      <c r="AE178" s="194">
        <v>0</v>
      </c>
      <c r="AF178" s="194">
        <v>0</v>
      </c>
      <c r="AG178" s="194">
        <v>0</v>
      </c>
      <c r="AH178" s="194">
        <v>0</v>
      </c>
      <c r="AI178" s="194">
        <v>0</v>
      </c>
      <c r="AJ178" s="194">
        <v>0</v>
      </c>
      <c r="AK178" s="194">
        <v>11790</v>
      </c>
      <c r="AL178" s="194">
        <v>127146</v>
      </c>
      <c r="AM178" s="194">
        <v>572</v>
      </c>
      <c r="AN178" s="194">
        <v>0</v>
      </c>
      <c r="AO178" s="194">
        <v>0</v>
      </c>
      <c r="AP178" s="194">
        <v>0</v>
      </c>
      <c r="AQ178" s="194">
        <v>0</v>
      </c>
      <c r="AR178" s="194">
        <v>0</v>
      </c>
      <c r="AS178" s="194">
        <v>0</v>
      </c>
      <c r="AT178" s="194">
        <v>0</v>
      </c>
      <c r="AU178" s="194">
        <v>0</v>
      </c>
      <c r="AV178" s="194">
        <v>0</v>
      </c>
      <c r="AW178" s="194">
        <v>0</v>
      </c>
      <c r="AX178" s="194">
        <v>0</v>
      </c>
      <c r="AY178" s="194">
        <v>0</v>
      </c>
      <c r="AZ178" s="194">
        <v>0</v>
      </c>
      <c r="BA178" s="194">
        <v>1288</v>
      </c>
      <c r="BB178" s="194">
        <v>0</v>
      </c>
      <c r="BC178" s="194">
        <v>38068</v>
      </c>
      <c r="BD178" s="194">
        <v>201998</v>
      </c>
      <c r="BE178" s="194">
        <v>0</v>
      </c>
      <c r="BF178" s="194">
        <v>0</v>
      </c>
      <c r="BG178" s="194">
        <v>0</v>
      </c>
      <c r="BH178" s="194">
        <v>0</v>
      </c>
      <c r="BI178" s="194">
        <v>0</v>
      </c>
      <c r="BJ178" s="194">
        <v>0</v>
      </c>
      <c r="BK178" s="194">
        <v>46073</v>
      </c>
      <c r="BL178" s="195">
        <v>1104222</v>
      </c>
      <c r="BM178" s="194">
        <v>16239</v>
      </c>
      <c r="BN178" s="194">
        <v>43108</v>
      </c>
      <c r="BO178" s="194">
        <v>0</v>
      </c>
      <c r="BP178" s="194">
        <v>0</v>
      </c>
      <c r="BQ178" s="194">
        <v>0</v>
      </c>
      <c r="BR178" s="194">
        <v>0</v>
      </c>
      <c r="BS178" s="194">
        <v>6921</v>
      </c>
      <c r="BT178" s="194">
        <v>0</v>
      </c>
      <c r="BU178" s="194">
        <v>0</v>
      </c>
      <c r="BV178" s="194">
        <v>0</v>
      </c>
      <c r="BW178" s="194">
        <v>0</v>
      </c>
      <c r="BX178" s="194">
        <v>0</v>
      </c>
      <c r="BY178" s="194">
        <v>0</v>
      </c>
      <c r="BZ178" s="194">
        <v>4962</v>
      </c>
      <c r="CA178" s="194">
        <v>0</v>
      </c>
      <c r="CB178" s="194">
        <v>0</v>
      </c>
      <c r="CC178" s="194">
        <v>0</v>
      </c>
      <c r="CD178" s="194">
        <v>0</v>
      </c>
      <c r="CE178" s="194">
        <v>0</v>
      </c>
      <c r="CF178" s="194">
        <v>0</v>
      </c>
      <c r="CG178" s="194">
        <v>0</v>
      </c>
      <c r="CH178" s="194">
        <v>0</v>
      </c>
      <c r="CI178" s="194">
        <v>0</v>
      </c>
      <c r="CJ178" s="194">
        <v>28267</v>
      </c>
      <c r="CK178" s="194">
        <v>0</v>
      </c>
      <c r="CL178" s="194">
        <v>0</v>
      </c>
      <c r="CM178" s="195">
        <v>1203719</v>
      </c>
      <c r="CN178" s="194">
        <v>330600</v>
      </c>
      <c r="CO178" s="194">
        <v>0</v>
      </c>
      <c r="CP178" s="194">
        <v>0</v>
      </c>
      <c r="CQ178" s="194">
        <v>77246</v>
      </c>
      <c r="CR178" s="194">
        <v>0</v>
      </c>
      <c r="CS178" s="195">
        <v>1611565</v>
      </c>
      <c r="CT178" s="194">
        <v>65398</v>
      </c>
      <c r="CU178" s="194">
        <v>270547</v>
      </c>
      <c r="CV178" s="194">
        <v>0</v>
      </c>
      <c r="CW178" s="194">
        <v>0</v>
      </c>
      <c r="CX178" s="194">
        <v>46184</v>
      </c>
      <c r="CY178" s="194">
        <v>0</v>
      </c>
      <c r="CZ178" s="194">
        <v>0</v>
      </c>
      <c r="DA178" s="194">
        <v>0</v>
      </c>
      <c r="DB178" s="194">
        <v>0</v>
      </c>
      <c r="DC178" s="194">
        <v>0</v>
      </c>
      <c r="DD178" s="194">
        <v>0</v>
      </c>
      <c r="DE178" s="194">
        <v>0</v>
      </c>
      <c r="DF178" s="194">
        <v>0</v>
      </c>
      <c r="DG178" s="194">
        <v>0</v>
      </c>
      <c r="DH178" s="194">
        <v>23568</v>
      </c>
      <c r="DI178" s="194">
        <v>188670</v>
      </c>
      <c r="DJ178" s="194">
        <v>32160</v>
      </c>
      <c r="DK178" s="194">
        <v>0</v>
      </c>
      <c r="DL178" s="194">
        <v>3133</v>
      </c>
      <c r="DM178" s="194">
        <v>0</v>
      </c>
      <c r="DN178" s="194">
        <v>28687</v>
      </c>
      <c r="DO178" s="194">
        <v>100</v>
      </c>
      <c r="DP178" s="194">
        <v>0</v>
      </c>
      <c r="DQ178" s="194">
        <v>0</v>
      </c>
      <c r="DR178" s="194">
        <v>0</v>
      </c>
      <c r="DS178" s="194">
        <v>0</v>
      </c>
      <c r="DT178" s="194">
        <v>0</v>
      </c>
      <c r="DU178" s="194">
        <v>78270</v>
      </c>
      <c r="DV178" s="194">
        <v>0</v>
      </c>
      <c r="DW178" s="194">
        <v>0</v>
      </c>
      <c r="DX178" s="194">
        <v>0</v>
      </c>
      <c r="DY178" s="194">
        <v>0</v>
      </c>
      <c r="DZ178" s="194">
        <v>0</v>
      </c>
      <c r="EA178" s="194">
        <v>0</v>
      </c>
      <c r="EB178" s="194">
        <v>0</v>
      </c>
      <c r="EC178" s="194">
        <v>0</v>
      </c>
      <c r="ED178" s="194">
        <v>0</v>
      </c>
      <c r="EE178" s="194">
        <v>0</v>
      </c>
      <c r="EF178" s="194">
        <v>0</v>
      </c>
      <c r="EG178" s="194">
        <v>0</v>
      </c>
      <c r="EH178" s="194">
        <v>0</v>
      </c>
      <c r="EI178" s="194">
        <v>0</v>
      </c>
      <c r="EJ178" s="194">
        <v>0</v>
      </c>
      <c r="EK178" s="194">
        <v>0</v>
      </c>
      <c r="EL178" s="194">
        <v>2345</v>
      </c>
      <c r="EM178" s="194">
        <v>0</v>
      </c>
      <c r="EN178" s="194">
        <v>0</v>
      </c>
      <c r="EO178" s="194">
        <v>0</v>
      </c>
      <c r="EP178" s="194">
        <v>0</v>
      </c>
      <c r="EQ178" s="194">
        <v>0</v>
      </c>
      <c r="ER178" s="194">
        <v>0</v>
      </c>
      <c r="ES178" s="194">
        <v>0</v>
      </c>
      <c r="ET178" s="194">
        <v>1069</v>
      </c>
      <c r="EU178" s="194">
        <v>0</v>
      </c>
      <c r="EV178" s="194">
        <v>890</v>
      </c>
      <c r="EW178" s="194">
        <v>0</v>
      </c>
      <c r="EX178" s="194">
        <v>0</v>
      </c>
      <c r="EY178" s="194">
        <v>1000</v>
      </c>
      <c r="EZ178" s="194">
        <v>0</v>
      </c>
      <c r="FA178" s="194">
        <v>0</v>
      </c>
      <c r="FB178" s="194">
        <v>0</v>
      </c>
      <c r="FC178" s="194">
        <v>477801</v>
      </c>
      <c r="FD178" s="194">
        <v>0</v>
      </c>
      <c r="FE178" s="194">
        <v>0</v>
      </c>
      <c r="FF178" s="194">
        <v>0</v>
      </c>
      <c r="FG178" s="194">
        <v>0</v>
      </c>
      <c r="FH178" s="194">
        <v>0</v>
      </c>
      <c r="FI178" s="194">
        <v>0</v>
      </c>
      <c r="FJ178" s="194">
        <v>0</v>
      </c>
      <c r="FK178" s="194">
        <v>0</v>
      </c>
      <c r="FL178" s="194">
        <v>0</v>
      </c>
      <c r="FM178" s="194">
        <v>21330</v>
      </c>
      <c r="FN178" s="194">
        <v>0</v>
      </c>
      <c r="FO178" s="194">
        <v>0</v>
      </c>
      <c r="FP178" s="194">
        <v>0</v>
      </c>
      <c r="FQ178" s="194">
        <v>22585</v>
      </c>
      <c r="FR178" s="194">
        <v>15193</v>
      </c>
      <c r="FS178" s="194">
        <v>0</v>
      </c>
      <c r="FT178" s="194">
        <v>0</v>
      </c>
      <c r="FU178" s="194">
        <v>0</v>
      </c>
      <c r="FV178" s="194">
        <v>0</v>
      </c>
      <c r="FW178" s="194">
        <v>0</v>
      </c>
      <c r="FX178" s="194">
        <v>0</v>
      </c>
      <c r="FY178" s="194">
        <v>36500</v>
      </c>
      <c r="FZ178" s="194">
        <v>136399</v>
      </c>
      <c r="GA178" s="195">
        <v>1451828</v>
      </c>
      <c r="GB178" s="194">
        <v>77246</v>
      </c>
      <c r="GC178" s="195">
        <v>1529074</v>
      </c>
    </row>
    <row r="179" spans="1:185">
      <c r="A179" s="206">
        <f t="shared" si="265"/>
        <v>0</v>
      </c>
      <c r="B179" s="197" t="s">
        <v>90</v>
      </c>
      <c r="C179" s="191" t="s">
        <v>239</v>
      </c>
      <c r="D179" s="191" t="s">
        <v>90</v>
      </c>
      <c r="E179" s="191" t="s">
        <v>168</v>
      </c>
      <c r="F179" s="191" t="s">
        <v>169</v>
      </c>
      <c r="G179" s="192">
        <v>29094</v>
      </c>
      <c r="H179" s="192">
        <v>0</v>
      </c>
      <c r="I179" s="193">
        <v>35.700000000000003</v>
      </c>
      <c r="J179" s="194">
        <v>2547009941</v>
      </c>
      <c r="K179" s="194">
        <v>10110000</v>
      </c>
      <c r="L179" s="194">
        <v>11458185</v>
      </c>
      <c r="M179" s="194">
        <v>0</v>
      </c>
      <c r="N179" s="194">
        <v>7000</v>
      </c>
      <c r="O179" s="194">
        <v>0</v>
      </c>
      <c r="P179" s="194">
        <v>249550</v>
      </c>
      <c r="Q179" s="194">
        <v>73465</v>
      </c>
      <c r="R179" s="194">
        <v>0</v>
      </c>
      <c r="S179" s="194">
        <v>0</v>
      </c>
      <c r="T179" s="194">
        <v>0</v>
      </c>
      <c r="U179" s="194">
        <v>3523483</v>
      </c>
      <c r="V179" s="194">
        <v>0</v>
      </c>
      <c r="W179" s="194">
        <v>0</v>
      </c>
      <c r="X179" s="194">
        <v>538874</v>
      </c>
      <c r="Y179" s="194">
        <v>0</v>
      </c>
      <c r="Z179" s="194">
        <v>0</v>
      </c>
      <c r="AA179" s="194">
        <v>0</v>
      </c>
      <c r="AB179" s="194">
        <v>35363</v>
      </c>
      <c r="AC179" s="194">
        <v>0</v>
      </c>
      <c r="AD179" s="194">
        <v>94675</v>
      </c>
      <c r="AE179" s="194">
        <v>0</v>
      </c>
      <c r="AF179" s="194">
        <v>0</v>
      </c>
      <c r="AG179" s="194">
        <v>0</v>
      </c>
      <c r="AH179" s="194">
        <v>18685</v>
      </c>
      <c r="AI179" s="194">
        <v>0</v>
      </c>
      <c r="AJ179" s="194">
        <v>17298</v>
      </c>
      <c r="AK179" s="194">
        <v>37963</v>
      </c>
      <c r="AL179" s="194">
        <v>429508</v>
      </c>
      <c r="AM179" s="194">
        <v>272605</v>
      </c>
      <c r="AN179" s="194">
        <v>0</v>
      </c>
      <c r="AO179" s="194">
        <v>0</v>
      </c>
      <c r="AP179" s="194">
        <v>0</v>
      </c>
      <c r="AQ179" s="194">
        <v>153729</v>
      </c>
      <c r="AR179" s="194">
        <v>0</v>
      </c>
      <c r="AS179" s="194">
        <v>0</v>
      </c>
      <c r="AT179" s="194">
        <v>0</v>
      </c>
      <c r="AU179" s="194">
        <v>12915</v>
      </c>
      <c r="AV179" s="194">
        <v>0</v>
      </c>
      <c r="AW179" s="194">
        <v>0</v>
      </c>
      <c r="AX179" s="194">
        <v>0</v>
      </c>
      <c r="AY179" s="194">
        <v>11150</v>
      </c>
      <c r="AZ179" s="194">
        <v>0</v>
      </c>
      <c r="BA179" s="194">
        <v>53253</v>
      </c>
      <c r="BB179" s="194">
        <v>47318</v>
      </c>
      <c r="BC179" s="194">
        <v>233449</v>
      </c>
      <c r="BD179" s="194">
        <v>421289</v>
      </c>
      <c r="BE179" s="194">
        <v>125</v>
      </c>
      <c r="BF179" s="194">
        <v>53107</v>
      </c>
      <c r="BG179" s="194">
        <v>0</v>
      </c>
      <c r="BH179" s="194">
        <v>0</v>
      </c>
      <c r="BI179" s="194">
        <v>11417</v>
      </c>
      <c r="BJ179" s="194">
        <v>0</v>
      </c>
      <c r="BK179" s="194">
        <v>160818</v>
      </c>
      <c r="BL179" s="195">
        <v>17915225</v>
      </c>
      <c r="BM179" s="194">
        <v>176985</v>
      </c>
      <c r="BN179" s="194">
        <v>601144</v>
      </c>
      <c r="BO179" s="194">
        <v>0</v>
      </c>
      <c r="BP179" s="194">
        <v>0</v>
      </c>
      <c r="BQ179" s="194">
        <v>50858</v>
      </c>
      <c r="BR179" s="194">
        <v>0</v>
      </c>
      <c r="BS179" s="194">
        <v>182507</v>
      </c>
      <c r="BT179" s="194">
        <v>0</v>
      </c>
      <c r="BU179" s="194">
        <v>0</v>
      </c>
      <c r="BV179" s="194">
        <v>10074</v>
      </c>
      <c r="BW179" s="194">
        <v>0</v>
      </c>
      <c r="BX179" s="194">
        <v>0</v>
      </c>
      <c r="BY179" s="194">
        <v>0</v>
      </c>
      <c r="BZ179" s="194">
        <v>0</v>
      </c>
      <c r="CA179" s="194">
        <v>0</v>
      </c>
      <c r="CB179" s="194">
        <v>83378</v>
      </c>
      <c r="CC179" s="194">
        <v>0</v>
      </c>
      <c r="CD179" s="194">
        <v>0</v>
      </c>
      <c r="CE179" s="194">
        <v>1459434</v>
      </c>
      <c r="CF179" s="194">
        <v>0</v>
      </c>
      <c r="CG179" s="194">
        <v>0</v>
      </c>
      <c r="CH179" s="194">
        <v>824</v>
      </c>
      <c r="CI179" s="194">
        <v>0</v>
      </c>
      <c r="CJ179" s="194">
        <v>0</v>
      </c>
      <c r="CK179" s="194">
        <v>0</v>
      </c>
      <c r="CL179" s="194">
        <v>0</v>
      </c>
      <c r="CM179" s="195">
        <v>20480429</v>
      </c>
      <c r="CN179" s="194">
        <v>0</v>
      </c>
      <c r="CO179" s="194">
        <v>70750</v>
      </c>
      <c r="CP179" s="194">
        <v>0</v>
      </c>
      <c r="CQ179" s="194">
        <v>51677</v>
      </c>
      <c r="CR179" s="194">
        <v>0</v>
      </c>
      <c r="CS179" s="195">
        <v>20602856</v>
      </c>
      <c r="CT179" s="194">
        <v>578708</v>
      </c>
      <c r="CU179" s="194">
        <v>1380080</v>
      </c>
      <c r="CV179" s="194">
        <v>0</v>
      </c>
      <c r="CW179" s="194">
        <v>0</v>
      </c>
      <c r="CX179" s="194">
        <v>187808</v>
      </c>
      <c r="CY179" s="194">
        <v>98738</v>
      </c>
      <c r="CZ179" s="194">
        <v>0</v>
      </c>
      <c r="DA179" s="194">
        <v>0</v>
      </c>
      <c r="DB179" s="194">
        <v>0</v>
      </c>
      <c r="DC179" s="194">
        <v>0</v>
      </c>
      <c r="DD179" s="194">
        <v>0</v>
      </c>
      <c r="DE179" s="194">
        <v>0</v>
      </c>
      <c r="DF179" s="194">
        <v>1022</v>
      </c>
      <c r="DG179" s="194">
        <v>0</v>
      </c>
      <c r="DH179" s="194">
        <v>5456245</v>
      </c>
      <c r="DI179" s="194">
        <v>154451</v>
      </c>
      <c r="DJ179" s="194">
        <v>0</v>
      </c>
      <c r="DK179" s="194">
        <v>0</v>
      </c>
      <c r="DL179" s="194">
        <v>0</v>
      </c>
      <c r="DM179" s="194">
        <v>0</v>
      </c>
      <c r="DN179" s="194">
        <v>178055</v>
      </c>
      <c r="DO179" s="194">
        <v>3400</v>
      </c>
      <c r="DP179" s="194">
        <v>0</v>
      </c>
      <c r="DQ179" s="194">
        <v>0</v>
      </c>
      <c r="DR179" s="194">
        <v>0</v>
      </c>
      <c r="DS179" s="194">
        <v>0</v>
      </c>
      <c r="DT179" s="194">
        <v>0</v>
      </c>
      <c r="DU179" s="194">
        <v>3560945</v>
      </c>
      <c r="DV179" s="194">
        <v>1762</v>
      </c>
      <c r="DW179" s="194">
        <v>0</v>
      </c>
      <c r="DX179" s="194">
        <v>0</v>
      </c>
      <c r="DY179" s="194">
        <v>0</v>
      </c>
      <c r="DZ179" s="194">
        <v>0</v>
      </c>
      <c r="EA179" s="194">
        <v>253860</v>
      </c>
      <c r="EB179" s="194">
        <v>237948</v>
      </c>
      <c r="EC179" s="194">
        <v>0</v>
      </c>
      <c r="ED179" s="194">
        <v>0</v>
      </c>
      <c r="EE179" s="194">
        <v>0</v>
      </c>
      <c r="EF179" s="194">
        <v>0</v>
      </c>
      <c r="EG179" s="194">
        <v>0</v>
      </c>
      <c r="EH179" s="194">
        <v>1503575</v>
      </c>
      <c r="EI179" s="194">
        <v>0</v>
      </c>
      <c r="EJ179" s="194">
        <v>0</v>
      </c>
      <c r="EK179" s="194">
        <v>0</v>
      </c>
      <c r="EL179" s="194">
        <v>0</v>
      </c>
      <c r="EM179" s="194">
        <v>0</v>
      </c>
      <c r="EN179" s="194">
        <v>0</v>
      </c>
      <c r="EO179" s="194">
        <v>3660</v>
      </c>
      <c r="EP179" s="194">
        <v>0</v>
      </c>
      <c r="EQ179" s="194">
        <v>0</v>
      </c>
      <c r="ER179" s="194">
        <v>406464</v>
      </c>
      <c r="ES179" s="194">
        <v>0</v>
      </c>
      <c r="ET179" s="194">
        <v>4065</v>
      </c>
      <c r="EU179" s="194">
        <v>0</v>
      </c>
      <c r="EV179" s="194">
        <v>6738</v>
      </c>
      <c r="EW179" s="194">
        <v>0</v>
      </c>
      <c r="EX179" s="194">
        <v>0</v>
      </c>
      <c r="EY179" s="194">
        <v>184764</v>
      </c>
      <c r="EZ179" s="194">
        <v>0</v>
      </c>
      <c r="FA179" s="194">
        <v>0</v>
      </c>
      <c r="FB179" s="194">
        <v>0</v>
      </c>
      <c r="FC179" s="194">
        <v>1672174</v>
      </c>
      <c r="FD179" s="194">
        <v>0</v>
      </c>
      <c r="FE179" s="194">
        <v>0</v>
      </c>
      <c r="FF179" s="194">
        <v>0</v>
      </c>
      <c r="FG179" s="194">
        <v>725612</v>
      </c>
      <c r="FH179" s="194">
        <v>0</v>
      </c>
      <c r="FI179" s="194">
        <v>72086</v>
      </c>
      <c r="FJ179" s="194">
        <v>0</v>
      </c>
      <c r="FK179" s="194">
        <v>10351</v>
      </c>
      <c r="FL179" s="194">
        <v>95068</v>
      </c>
      <c r="FM179" s="194">
        <v>511803</v>
      </c>
      <c r="FN179" s="194">
        <v>689168</v>
      </c>
      <c r="FO179" s="194">
        <v>0</v>
      </c>
      <c r="FP179" s="194">
        <v>0</v>
      </c>
      <c r="FQ179" s="194">
        <v>688912</v>
      </c>
      <c r="FR179" s="194">
        <v>2608000</v>
      </c>
      <c r="FS179" s="194">
        <v>7459</v>
      </c>
      <c r="FT179" s="194">
        <v>528</v>
      </c>
      <c r="FU179" s="194">
        <v>228614</v>
      </c>
      <c r="FV179" s="194">
        <v>28620</v>
      </c>
      <c r="FW179" s="194">
        <v>0</v>
      </c>
      <c r="FX179" s="194">
        <v>0</v>
      </c>
      <c r="FY179" s="194">
        <v>1127750</v>
      </c>
      <c r="FZ179" s="194">
        <v>355735</v>
      </c>
      <c r="GA179" s="195">
        <v>23024167</v>
      </c>
      <c r="GB179" s="194">
        <v>51677</v>
      </c>
      <c r="GC179" s="195">
        <v>23075844</v>
      </c>
    </row>
    <row r="180" spans="1:185">
      <c r="A180" s="206">
        <f t="shared" si="265"/>
        <v>0</v>
      </c>
      <c r="B180" s="204" t="s">
        <v>91</v>
      </c>
      <c r="C180" s="191" t="s">
        <v>455</v>
      </c>
      <c r="D180" s="191" t="s">
        <v>91</v>
      </c>
      <c r="E180" s="191" t="s">
        <v>168</v>
      </c>
      <c r="F180" s="191" t="s">
        <v>169</v>
      </c>
      <c r="G180" s="192">
        <v>66135</v>
      </c>
      <c r="H180" s="192">
        <v>0</v>
      </c>
      <c r="I180" s="193">
        <v>10.8</v>
      </c>
      <c r="J180" s="194">
        <v>2417858243</v>
      </c>
      <c r="K180" s="194">
        <v>95999672</v>
      </c>
      <c r="L180" s="194">
        <v>25536240</v>
      </c>
      <c r="M180" s="194">
        <v>0</v>
      </c>
      <c r="N180" s="194">
        <v>58164</v>
      </c>
      <c r="O180" s="194">
        <v>0</v>
      </c>
      <c r="P180" s="194">
        <v>616586</v>
      </c>
      <c r="Q180" s="194">
        <v>650378</v>
      </c>
      <c r="R180" s="194">
        <v>0</v>
      </c>
      <c r="S180" s="194">
        <v>0</v>
      </c>
      <c r="T180" s="194">
        <v>0</v>
      </c>
      <c r="U180" s="194">
        <v>11050000</v>
      </c>
      <c r="V180" s="194">
        <v>798038</v>
      </c>
      <c r="W180" s="194">
        <v>0</v>
      </c>
      <c r="X180" s="194">
        <v>793997</v>
      </c>
      <c r="Y180" s="194">
        <v>0</v>
      </c>
      <c r="Z180" s="194">
        <v>0</v>
      </c>
      <c r="AA180" s="194">
        <v>0</v>
      </c>
      <c r="AB180" s="194">
        <v>493585</v>
      </c>
      <c r="AC180" s="194">
        <v>0</v>
      </c>
      <c r="AD180" s="194">
        <v>1109952</v>
      </c>
      <c r="AE180" s="194">
        <v>0</v>
      </c>
      <c r="AF180" s="194">
        <v>0</v>
      </c>
      <c r="AG180" s="194">
        <v>191446</v>
      </c>
      <c r="AH180" s="194">
        <v>78523</v>
      </c>
      <c r="AI180" s="194">
        <v>2971451</v>
      </c>
      <c r="AJ180" s="194">
        <v>892878</v>
      </c>
      <c r="AK180" s="194">
        <v>741719</v>
      </c>
      <c r="AL180" s="194">
        <v>7328646</v>
      </c>
      <c r="AM180" s="194">
        <v>15172234</v>
      </c>
      <c r="AN180" s="194">
        <v>0</v>
      </c>
      <c r="AO180" s="194">
        <v>8665</v>
      </c>
      <c r="AP180" s="194">
        <v>0</v>
      </c>
      <c r="AQ180" s="194">
        <v>0</v>
      </c>
      <c r="AR180" s="194">
        <v>0</v>
      </c>
      <c r="AS180" s="194">
        <v>257469</v>
      </c>
      <c r="AT180" s="194">
        <v>0</v>
      </c>
      <c r="AU180" s="194">
        <v>0</v>
      </c>
      <c r="AV180" s="194">
        <v>0</v>
      </c>
      <c r="AW180" s="194">
        <v>0</v>
      </c>
      <c r="AX180" s="194">
        <v>0</v>
      </c>
      <c r="AY180" s="194">
        <v>0</v>
      </c>
      <c r="AZ180" s="194">
        <v>0</v>
      </c>
      <c r="BA180" s="194">
        <v>819470</v>
      </c>
      <c r="BB180" s="194">
        <v>75438</v>
      </c>
      <c r="BC180" s="194">
        <v>13850</v>
      </c>
      <c r="BD180" s="194">
        <v>973448</v>
      </c>
      <c r="BE180" s="194">
        <v>3265</v>
      </c>
      <c r="BF180" s="194">
        <v>512250</v>
      </c>
      <c r="BG180" s="194">
        <v>0</v>
      </c>
      <c r="BH180" s="194">
        <v>1100457</v>
      </c>
      <c r="BI180" s="194">
        <v>38685</v>
      </c>
      <c r="BJ180" s="194">
        <v>0</v>
      </c>
      <c r="BK180" s="194">
        <v>4013228</v>
      </c>
      <c r="BL180" s="195">
        <v>76300062</v>
      </c>
      <c r="BM180" s="194">
        <v>11434688</v>
      </c>
      <c r="BN180" s="194">
        <v>495671</v>
      </c>
      <c r="BO180" s="194">
        <v>72395</v>
      </c>
      <c r="BP180" s="194">
        <v>80000</v>
      </c>
      <c r="BQ180" s="194">
        <v>192964</v>
      </c>
      <c r="BR180" s="194">
        <v>0</v>
      </c>
      <c r="BS180" s="194">
        <v>980428</v>
      </c>
      <c r="BT180" s="194">
        <v>0</v>
      </c>
      <c r="BU180" s="194">
        <v>0</v>
      </c>
      <c r="BV180" s="194">
        <v>3089991</v>
      </c>
      <c r="BW180" s="194">
        <v>0</v>
      </c>
      <c r="BX180" s="194">
        <v>0</v>
      </c>
      <c r="BY180" s="194">
        <v>0</v>
      </c>
      <c r="BZ180" s="194">
        <v>0</v>
      </c>
      <c r="CA180" s="194">
        <v>0</v>
      </c>
      <c r="CB180" s="194">
        <v>0</v>
      </c>
      <c r="CC180" s="194">
        <v>0</v>
      </c>
      <c r="CD180" s="194">
        <v>0</v>
      </c>
      <c r="CE180" s="194">
        <v>0</v>
      </c>
      <c r="CF180" s="194">
        <v>5158194</v>
      </c>
      <c r="CG180" s="194">
        <v>0</v>
      </c>
      <c r="CH180" s="194">
        <v>1276422</v>
      </c>
      <c r="CI180" s="194">
        <v>0</v>
      </c>
      <c r="CJ180" s="194">
        <v>0</v>
      </c>
      <c r="CK180" s="194">
        <v>0</v>
      </c>
      <c r="CL180" s="194">
        <v>1993878</v>
      </c>
      <c r="CM180" s="195">
        <v>101074693</v>
      </c>
      <c r="CN180" s="194">
        <v>2516714</v>
      </c>
      <c r="CO180" s="194">
        <v>550000</v>
      </c>
      <c r="CP180" s="194">
        <v>0</v>
      </c>
      <c r="CQ180" s="194">
        <v>406000</v>
      </c>
      <c r="CR180" s="194">
        <v>0</v>
      </c>
      <c r="CS180" s="195">
        <v>104547407</v>
      </c>
      <c r="CT180" s="194">
        <v>18818239</v>
      </c>
      <c r="CU180" s="194">
        <v>3342129</v>
      </c>
      <c r="CV180" s="194">
        <v>0</v>
      </c>
      <c r="CW180" s="194">
        <v>0</v>
      </c>
      <c r="CX180" s="194">
        <v>7905</v>
      </c>
      <c r="CY180" s="194">
        <v>116545</v>
      </c>
      <c r="CZ180" s="194">
        <v>0</v>
      </c>
      <c r="DA180" s="194">
        <v>0</v>
      </c>
      <c r="DB180" s="194">
        <v>0</v>
      </c>
      <c r="DC180" s="194">
        <v>0</v>
      </c>
      <c r="DD180" s="194">
        <v>0</v>
      </c>
      <c r="DE180" s="194">
        <v>0</v>
      </c>
      <c r="DF180" s="194">
        <v>0</v>
      </c>
      <c r="DG180" s="194">
        <v>26064</v>
      </c>
      <c r="DH180" s="194">
        <v>16209764</v>
      </c>
      <c r="DI180" s="194">
        <v>9804683</v>
      </c>
      <c r="DJ180" s="194">
        <v>0</v>
      </c>
      <c r="DK180" s="194">
        <v>0</v>
      </c>
      <c r="DL180" s="194">
        <v>0</v>
      </c>
      <c r="DM180" s="194">
        <v>0</v>
      </c>
      <c r="DN180" s="194">
        <v>215553</v>
      </c>
      <c r="DO180" s="194">
        <v>0</v>
      </c>
      <c r="DP180" s="194">
        <v>0</v>
      </c>
      <c r="DQ180" s="194">
        <v>0</v>
      </c>
      <c r="DR180" s="194">
        <v>0</v>
      </c>
      <c r="DS180" s="194">
        <v>0</v>
      </c>
      <c r="DT180" s="194">
        <v>0</v>
      </c>
      <c r="DU180" s="194">
        <v>6589307</v>
      </c>
      <c r="DV180" s="194">
        <v>0</v>
      </c>
      <c r="DW180" s="194">
        <v>0</v>
      </c>
      <c r="DX180" s="194">
        <v>0</v>
      </c>
      <c r="DY180" s="194">
        <v>0</v>
      </c>
      <c r="DZ180" s="194">
        <v>0</v>
      </c>
      <c r="EA180" s="194">
        <v>0</v>
      </c>
      <c r="EB180" s="194">
        <v>2013137</v>
      </c>
      <c r="EC180" s="194">
        <v>0</v>
      </c>
      <c r="ED180" s="194">
        <v>0</v>
      </c>
      <c r="EE180" s="194">
        <v>0</v>
      </c>
      <c r="EF180" s="194">
        <v>0</v>
      </c>
      <c r="EG180" s="194">
        <v>0</v>
      </c>
      <c r="EH180" s="194">
        <v>0</v>
      </c>
      <c r="EI180" s="194">
        <v>0</v>
      </c>
      <c r="EJ180" s="194">
        <v>0</v>
      </c>
      <c r="EK180" s="194">
        <v>0</v>
      </c>
      <c r="EL180" s="194">
        <v>0</v>
      </c>
      <c r="EM180" s="194">
        <v>2400532</v>
      </c>
      <c r="EN180" s="194">
        <v>9115572</v>
      </c>
      <c r="EO180" s="194">
        <v>0</v>
      </c>
      <c r="EP180" s="194">
        <v>0</v>
      </c>
      <c r="EQ180" s="194">
        <v>0</v>
      </c>
      <c r="ER180" s="194">
        <v>1846326</v>
      </c>
      <c r="ES180" s="194">
        <v>0</v>
      </c>
      <c r="ET180" s="194">
        <v>95000</v>
      </c>
      <c r="EU180" s="194">
        <v>0</v>
      </c>
      <c r="EV180" s="194">
        <v>52422</v>
      </c>
      <c r="EW180" s="194">
        <v>48770</v>
      </c>
      <c r="EX180" s="194">
        <v>803457</v>
      </c>
      <c r="EY180" s="194">
        <v>0</v>
      </c>
      <c r="EZ180" s="194">
        <v>0</v>
      </c>
      <c r="FA180" s="194">
        <v>0</v>
      </c>
      <c r="FB180" s="194">
        <v>0</v>
      </c>
      <c r="FC180" s="194">
        <v>5177328</v>
      </c>
      <c r="FD180" s="194">
        <v>0</v>
      </c>
      <c r="FE180" s="194">
        <v>0</v>
      </c>
      <c r="FF180" s="194">
        <v>0</v>
      </c>
      <c r="FG180" s="194">
        <v>11713167</v>
      </c>
      <c r="FH180" s="194">
        <v>0</v>
      </c>
      <c r="FI180" s="194">
        <v>4089679</v>
      </c>
      <c r="FJ180" s="194">
        <v>0</v>
      </c>
      <c r="FK180" s="194">
        <v>0</v>
      </c>
      <c r="FL180" s="194">
        <v>0</v>
      </c>
      <c r="FM180" s="194">
        <v>1382888</v>
      </c>
      <c r="FN180" s="194">
        <v>3873550</v>
      </c>
      <c r="FO180" s="194">
        <v>0</v>
      </c>
      <c r="FP180" s="194">
        <v>8918</v>
      </c>
      <c r="FQ180" s="194">
        <v>2755058</v>
      </c>
      <c r="FR180" s="194">
        <v>13353425</v>
      </c>
      <c r="FS180" s="194">
        <v>23098</v>
      </c>
      <c r="FT180" s="194">
        <v>10360</v>
      </c>
      <c r="FU180" s="194">
        <v>2066414</v>
      </c>
      <c r="FV180" s="194">
        <v>83497</v>
      </c>
      <c r="FW180" s="194">
        <v>0</v>
      </c>
      <c r="FX180" s="194">
        <v>705303</v>
      </c>
      <c r="FY180" s="194">
        <v>5997202</v>
      </c>
      <c r="FZ180" s="194">
        <v>2852313</v>
      </c>
      <c r="GA180" s="195">
        <v>125597605</v>
      </c>
      <c r="GB180" s="194">
        <v>406000</v>
      </c>
      <c r="GC180" s="195">
        <v>126003605</v>
      </c>
    </row>
    <row r="181" spans="1:185">
      <c r="A181" s="206">
        <f t="shared" si="265"/>
        <v>0</v>
      </c>
      <c r="B181" s="205" t="s">
        <v>92</v>
      </c>
    </row>
  </sheetData>
  <phoneticPr fontId="3" type="noConversion"/>
  <printOptions horizontalCentered="1"/>
  <pageMargins left="0" right="0" top="0.5" bottom="0.5" header="0" footer="0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BFD2917-0A43-4560-92C5-F615D6729A14}">
            <xm:f>NOT(ISERROR(SEARCH("-",GC4)))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GC4:GC88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showGridLines="0" workbookViewId="0">
      <pane xSplit="2" ySplit="3" topLeftCell="C4" activePane="bottomRight" state="frozenSplit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1.25" outlineLevelRow="1" outlineLevelCol="1"/>
  <cols>
    <col min="1" max="1" width="4.83203125" style="40" customWidth="1"/>
    <col min="2" max="2" width="26" style="40" customWidth="1"/>
    <col min="3" max="3" width="12.83203125" style="40" customWidth="1" outlineLevel="1"/>
    <col min="4" max="4" width="26.33203125" style="40" customWidth="1" outlineLevel="1"/>
    <col min="5" max="5" width="10.6640625" style="40" customWidth="1" outlineLevel="1"/>
    <col min="6" max="6" width="9.33203125" style="40"/>
    <col min="7" max="8" width="10.83203125" style="40" customWidth="1"/>
    <col min="9" max="9" width="9.83203125" style="40" customWidth="1"/>
    <col min="10" max="10" width="15.33203125" style="40" customWidth="1"/>
    <col min="11" max="12" width="12.6640625" style="40" customWidth="1"/>
    <col min="13" max="13" width="12.83203125" style="40" customWidth="1"/>
    <col min="14" max="14" width="12.6640625" style="40" customWidth="1"/>
    <col min="15" max="15" width="14.5" style="40" customWidth="1"/>
    <col min="16" max="17" width="11.6640625" style="40" customWidth="1"/>
    <col min="18" max="18" width="11.83203125" style="40" customWidth="1"/>
    <col min="19" max="19" width="12.1640625" style="40" customWidth="1"/>
    <col min="20" max="20" width="14.5" style="40" customWidth="1"/>
    <col min="21" max="21" width="11.6640625" style="40" customWidth="1"/>
    <col min="22" max="22" width="14.5" style="40" customWidth="1"/>
    <col min="23" max="16384" width="9.33203125" style="40"/>
  </cols>
  <sheetData>
    <row r="1" spans="2:22" ht="15.75">
      <c r="B1" s="55" t="s">
        <v>457</v>
      </c>
      <c r="C1" s="89"/>
      <c r="D1" s="89"/>
      <c r="E1" s="89"/>
      <c r="F1" s="89"/>
      <c r="G1" s="89"/>
      <c r="H1" s="89"/>
      <c r="I1" s="89"/>
      <c r="J1" s="89"/>
      <c r="K1" s="89"/>
      <c r="L1" s="60" t="s">
        <v>241</v>
      </c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2:22" ht="15.75">
      <c r="B2" s="135"/>
      <c r="C2" s="136"/>
      <c r="D2" s="136"/>
      <c r="E2" s="136"/>
      <c r="F2" s="136"/>
      <c r="G2" s="136"/>
      <c r="H2" s="136"/>
      <c r="I2" s="136"/>
      <c r="J2" s="136"/>
      <c r="K2" s="91"/>
      <c r="L2" s="137" t="s">
        <v>420</v>
      </c>
      <c r="M2" s="138"/>
      <c r="N2" s="138"/>
      <c r="O2" s="139"/>
      <c r="P2" s="56"/>
      <c r="Q2" s="140" t="s">
        <v>421</v>
      </c>
      <c r="R2" s="141"/>
      <c r="S2" s="142"/>
      <c r="T2" s="143"/>
      <c r="U2" s="56"/>
      <c r="V2" s="216"/>
    </row>
    <row r="3" spans="2:22" ht="33">
      <c r="B3" s="63" t="s">
        <v>10</v>
      </c>
      <c r="C3" s="64" t="s">
        <v>136</v>
      </c>
      <c r="D3" s="64" t="s">
        <v>137</v>
      </c>
      <c r="E3" s="64" t="s">
        <v>138</v>
      </c>
      <c r="F3" s="64" t="s">
        <v>139</v>
      </c>
      <c r="G3" s="64" t="s">
        <v>1</v>
      </c>
      <c r="H3" s="64" t="s">
        <v>140</v>
      </c>
      <c r="I3" s="64" t="s">
        <v>422</v>
      </c>
      <c r="J3" s="64" t="s">
        <v>141</v>
      </c>
      <c r="K3" s="64" t="s">
        <v>244</v>
      </c>
      <c r="L3" s="117" t="s">
        <v>423</v>
      </c>
      <c r="M3" s="91" t="s">
        <v>154</v>
      </c>
      <c r="N3" s="91" t="s">
        <v>11</v>
      </c>
      <c r="O3" s="118" t="s">
        <v>424</v>
      </c>
      <c r="P3" s="91" t="s">
        <v>425</v>
      </c>
      <c r="Q3" s="91" t="s">
        <v>416</v>
      </c>
      <c r="R3" s="91" t="s">
        <v>426</v>
      </c>
      <c r="S3" s="118" t="s">
        <v>424</v>
      </c>
      <c r="T3" s="118" t="s">
        <v>104</v>
      </c>
      <c r="U3" s="91" t="s">
        <v>427</v>
      </c>
      <c r="V3" s="209" t="s">
        <v>156</v>
      </c>
    </row>
    <row r="4" spans="2:22">
      <c r="B4" s="67" t="s">
        <v>13</v>
      </c>
      <c r="C4" s="45" t="str">
        <f>C97</f>
        <v>010100000000</v>
      </c>
      <c r="D4" s="45" t="str">
        <f t="shared" ref="D4:V4" si="0">D97</f>
        <v>County of Albany</v>
      </c>
      <c r="E4" s="45" t="str">
        <f t="shared" si="0"/>
        <v>Albany</v>
      </c>
      <c r="F4" s="45" t="str">
        <f t="shared" si="0"/>
        <v>12/31</v>
      </c>
      <c r="G4" s="68">
        <f t="shared" si="0"/>
        <v>304204</v>
      </c>
      <c r="H4" s="69">
        <f t="shared" si="0"/>
        <v>0</v>
      </c>
      <c r="I4" s="69">
        <f t="shared" si="0"/>
        <v>522.79999999999995</v>
      </c>
      <c r="J4" s="70">
        <f t="shared" si="0"/>
        <v>24780071182</v>
      </c>
      <c r="K4" s="70">
        <f t="shared" si="0"/>
        <v>274806031</v>
      </c>
      <c r="L4" s="70">
        <f t="shared" si="0"/>
        <v>122991530</v>
      </c>
      <c r="M4" s="70">
        <f t="shared" si="0"/>
        <v>68512583</v>
      </c>
      <c r="N4" s="70">
        <f t="shared" si="0"/>
        <v>358552335</v>
      </c>
      <c r="O4" s="71">
        <f t="shared" si="0"/>
        <v>550056448</v>
      </c>
      <c r="P4" s="70">
        <f t="shared" si="0"/>
        <v>32562184</v>
      </c>
      <c r="Q4" s="70">
        <f t="shared" si="0"/>
        <v>13661771</v>
      </c>
      <c r="R4" s="70">
        <f t="shared" si="0"/>
        <v>8474005</v>
      </c>
      <c r="S4" s="71">
        <f t="shared" si="0"/>
        <v>22135776</v>
      </c>
      <c r="T4" s="71">
        <f t="shared" si="0"/>
        <v>604754408</v>
      </c>
      <c r="U4" s="70">
        <f t="shared" si="0"/>
        <v>46424236</v>
      </c>
      <c r="V4" s="217">
        <f t="shared" si="0"/>
        <v>651178644</v>
      </c>
    </row>
    <row r="5" spans="2:22" outlineLevel="1">
      <c r="B5" s="72" t="s">
        <v>14</v>
      </c>
      <c r="C5" s="41" t="str">
        <f t="shared" ref="C5:V5" si="1">C98</f>
        <v>010201000000</v>
      </c>
      <c r="D5" s="41" t="str">
        <f t="shared" si="1"/>
        <v>City of Albany</v>
      </c>
      <c r="E5" s="41" t="str">
        <f t="shared" si="1"/>
        <v>Albany</v>
      </c>
      <c r="F5" s="41" t="str">
        <f t="shared" si="1"/>
        <v>12/31</v>
      </c>
      <c r="G5" s="54">
        <f t="shared" si="1"/>
        <v>97856</v>
      </c>
      <c r="H5" s="42">
        <f t="shared" si="1"/>
        <v>0</v>
      </c>
      <c r="I5" s="42">
        <f t="shared" si="1"/>
        <v>21.4</v>
      </c>
      <c r="J5" s="43">
        <f t="shared" si="1"/>
        <v>5125089604</v>
      </c>
      <c r="K5" s="43">
        <f t="shared" si="1"/>
        <v>152198950</v>
      </c>
      <c r="L5" s="43">
        <f t="shared" si="1"/>
        <v>70597617</v>
      </c>
      <c r="M5" s="43">
        <f t="shared" si="1"/>
        <v>48656526</v>
      </c>
      <c r="N5" s="43">
        <f t="shared" si="1"/>
        <v>23688188</v>
      </c>
      <c r="O5" s="44">
        <f t="shared" si="1"/>
        <v>142942331</v>
      </c>
      <c r="P5" s="43">
        <f t="shared" si="1"/>
        <v>28970576</v>
      </c>
      <c r="Q5" s="43">
        <f t="shared" si="1"/>
        <v>11955483</v>
      </c>
      <c r="R5" s="43">
        <f t="shared" si="1"/>
        <v>4770212</v>
      </c>
      <c r="S5" s="44">
        <f t="shared" si="1"/>
        <v>16725695</v>
      </c>
      <c r="T5" s="44">
        <f t="shared" si="1"/>
        <v>188638602</v>
      </c>
      <c r="U5" s="43">
        <f t="shared" si="1"/>
        <v>440000</v>
      </c>
      <c r="V5" s="212">
        <f t="shared" si="1"/>
        <v>189078602</v>
      </c>
    </row>
    <row r="6" spans="2:22" outlineLevel="1">
      <c r="B6" s="73" t="s">
        <v>15</v>
      </c>
      <c r="C6" s="41" t="str">
        <f t="shared" ref="C6:V6" si="2">C99</f>
        <v>010306800000</v>
      </c>
      <c r="D6" s="41" t="str">
        <f t="shared" si="2"/>
        <v>Town of Berne</v>
      </c>
      <c r="E6" s="41" t="str">
        <f t="shared" si="2"/>
        <v>Albany</v>
      </c>
      <c r="F6" s="41" t="str">
        <f t="shared" si="2"/>
        <v>12/31</v>
      </c>
      <c r="G6" s="54">
        <f t="shared" si="2"/>
        <v>2794</v>
      </c>
      <c r="H6" s="42">
        <f t="shared" si="2"/>
        <v>0</v>
      </c>
      <c r="I6" s="42">
        <f t="shared" si="2"/>
        <v>64</v>
      </c>
      <c r="J6" s="43">
        <f t="shared" si="2"/>
        <v>299701688</v>
      </c>
      <c r="K6" s="43">
        <f t="shared" si="2"/>
        <v>591036</v>
      </c>
      <c r="L6" s="43">
        <f t="shared" si="2"/>
        <v>637885</v>
      </c>
      <c r="M6" s="43">
        <f t="shared" si="2"/>
        <v>191120</v>
      </c>
      <c r="N6" s="43">
        <f t="shared" si="2"/>
        <v>1196059</v>
      </c>
      <c r="O6" s="44">
        <f t="shared" si="2"/>
        <v>2025065</v>
      </c>
      <c r="P6" s="43">
        <f t="shared" si="2"/>
        <v>210603</v>
      </c>
      <c r="Q6" s="43">
        <f t="shared" si="2"/>
        <v>88277</v>
      </c>
      <c r="R6" s="43">
        <f t="shared" si="2"/>
        <v>9875</v>
      </c>
      <c r="S6" s="44">
        <f t="shared" si="2"/>
        <v>98152</v>
      </c>
      <c r="T6" s="44">
        <f t="shared" si="2"/>
        <v>2333820</v>
      </c>
      <c r="U6" s="43">
        <f t="shared" si="2"/>
        <v>0</v>
      </c>
      <c r="V6" s="212">
        <f t="shared" si="2"/>
        <v>2333820</v>
      </c>
    </row>
    <row r="7" spans="2:22" outlineLevel="1">
      <c r="B7" s="73" t="s">
        <v>16</v>
      </c>
      <c r="C7" s="41" t="str">
        <f t="shared" ref="C7:V7" si="3">C100</f>
        <v>010307100000</v>
      </c>
      <c r="D7" s="41" t="str">
        <f t="shared" si="3"/>
        <v>Town of Bethlehem</v>
      </c>
      <c r="E7" s="41" t="str">
        <f t="shared" si="3"/>
        <v>Albany</v>
      </c>
      <c r="F7" s="41" t="str">
        <f t="shared" si="3"/>
        <v>12/31</v>
      </c>
      <c r="G7" s="54">
        <f t="shared" si="3"/>
        <v>33656</v>
      </c>
      <c r="H7" s="42">
        <f t="shared" si="3"/>
        <v>0</v>
      </c>
      <c r="I7" s="42">
        <f t="shared" si="3"/>
        <v>49</v>
      </c>
      <c r="J7" s="43">
        <f t="shared" si="3"/>
        <v>3396032947</v>
      </c>
      <c r="K7" s="43">
        <f t="shared" si="3"/>
        <v>20250000</v>
      </c>
      <c r="L7" s="43">
        <f t="shared" si="3"/>
        <v>15790947</v>
      </c>
      <c r="M7" s="43">
        <f t="shared" si="3"/>
        <v>5777893</v>
      </c>
      <c r="N7" s="43">
        <f t="shared" si="3"/>
        <v>11300576</v>
      </c>
      <c r="O7" s="44">
        <f t="shared" si="3"/>
        <v>32869416</v>
      </c>
      <c r="P7" s="43">
        <f t="shared" si="3"/>
        <v>3674231</v>
      </c>
      <c r="Q7" s="43">
        <f t="shared" si="3"/>
        <v>1106000</v>
      </c>
      <c r="R7" s="43">
        <f t="shared" si="3"/>
        <v>938680</v>
      </c>
      <c r="S7" s="44">
        <f t="shared" si="3"/>
        <v>2044680</v>
      </c>
      <c r="T7" s="44">
        <f t="shared" si="3"/>
        <v>38588327</v>
      </c>
      <c r="U7" s="43">
        <f t="shared" si="3"/>
        <v>261000</v>
      </c>
      <c r="V7" s="212">
        <f t="shared" si="3"/>
        <v>38849327</v>
      </c>
    </row>
    <row r="8" spans="2:22" outlineLevel="1">
      <c r="B8" s="73" t="s">
        <v>17</v>
      </c>
      <c r="C8" s="41" t="str">
        <f t="shared" ref="C8:V8" si="4">C101</f>
        <v>010318000000</v>
      </c>
      <c r="D8" s="41" t="str">
        <f t="shared" si="4"/>
        <v>Town of Coeymans</v>
      </c>
      <c r="E8" s="41" t="str">
        <f t="shared" si="4"/>
        <v>Albany</v>
      </c>
      <c r="F8" s="41" t="str">
        <f t="shared" si="4"/>
        <v>12/31</v>
      </c>
      <c r="G8" s="54">
        <f t="shared" si="4"/>
        <v>7418</v>
      </c>
      <c r="H8" s="42">
        <f t="shared" si="4"/>
        <v>0</v>
      </c>
      <c r="I8" s="42">
        <f t="shared" si="4"/>
        <v>50.1</v>
      </c>
      <c r="J8" s="43">
        <f t="shared" si="4"/>
        <v>607063586</v>
      </c>
      <c r="K8" s="43">
        <f t="shared" si="4"/>
        <v>3978</v>
      </c>
      <c r="L8" s="43">
        <f t="shared" si="4"/>
        <v>2350409</v>
      </c>
      <c r="M8" s="43">
        <f t="shared" si="4"/>
        <v>736272</v>
      </c>
      <c r="N8" s="43">
        <f t="shared" si="4"/>
        <v>2144446</v>
      </c>
      <c r="O8" s="44">
        <f t="shared" si="4"/>
        <v>5231127</v>
      </c>
      <c r="P8" s="43">
        <f t="shared" si="4"/>
        <v>280743</v>
      </c>
      <c r="Q8" s="43">
        <f t="shared" si="4"/>
        <v>1768</v>
      </c>
      <c r="R8" s="43">
        <f t="shared" si="4"/>
        <v>3421</v>
      </c>
      <c r="S8" s="44">
        <f t="shared" si="4"/>
        <v>5189</v>
      </c>
      <c r="T8" s="44">
        <f t="shared" si="4"/>
        <v>5517059</v>
      </c>
      <c r="U8" s="43">
        <f t="shared" si="4"/>
        <v>1791626</v>
      </c>
      <c r="V8" s="212">
        <f t="shared" si="4"/>
        <v>7308685</v>
      </c>
    </row>
    <row r="9" spans="2:22" outlineLevel="1">
      <c r="B9" s="74" t="s">
        <v>18</v>
      </c>
      <c r="C9" s="75" t="str">
        <f t="shared" ref="C9:V9" si="5">C102</f>
        <v>010418004140</v>
      </c>
      <c r="D9" s="75" t="str">
        <f t="shared" si="5"/>
        <v>Village of Ravena</v>
      </c>
      <c r="E9" s="75" t="str">
        <f t="shared" si="5"/>
        <v>Albany</v>
      </c>
      <c r="F9" s="75" t="str">
        <f t="shared" si="5"/>
        <v>05/31</v>
      </c>
      <c r="G9" s="76">
        <f t="shared" si="5"/>
        <v>3268</v>
      </c>
      <c r="H9" s="76">
        <f t="shared" si="5"/>
        <v>0</v>
      </c>
      <c r="I9" s="77">
        <f t="shared" si="5"/>
        <v>1.5</v>
      </c>
      <c r="J9" s="78">
        <f t="shared" si="5"/>
        <v>169328756</v>
      </c>
      <c r="K9" s="78">
        <f t="shared" si="5"/>
        <v>865000</v>
      </c>
      <c r="L9" s="79">
        <f t="shared" si="5"/>
        <v>796398</v>
      </c>
      <c r="M9" s="79">
        <f t="shared" si="5"/>
        <v>481656</v>
      </c>
      <c r="N9" s="79">
        <f t="shared" si="5"/>
        <v>934062</v>
      </c>
      <c r="O9" s="80">
        <f t="shared" si="5"/>
        <v>2212116</v>
      </c>
      <c r="P9" s="79">
        <f t="shared" si="5"/>
        <v>114656</v>
      </c>
      <c r="Q9" s="79">
        <f t="shared" si="5"/>
        <v>150000</v>
      </c>
      <c r="R9" s="79">
        <f t="shared" si="5"/>
        <v>45701</v>
      </c>
      <c r="S9" s="80">
        <f t="shared" si="5"/>
        <v>195701</v>
      </c>
      <c r="T9" s="80">
        <f t="shared" si="5"/>
        <v>2522473</v>
      </c>
      <c r="U9" s="79">
        <f t="shared" si="5"/>
        <v>110000</v>
      </c>
      <c r="V9" s="212">
        <f t="shared" si="5"/>
        <v>2632473</v>
      </c>
    </row>
    <row r="10" spans="2:22" outlineLevel="1">
      <c r="B10" s="72" t="s">
        <v>19</v>
      </c>
      <c r="C10" s="41" t="str">
        <f t="shared" ref="C10:V10" si="6">C103</f>
        <v>010209000000</v>
      </c>
      <c r="D10" s="41" t="str">
        <f t="shared" si="6"/>
        <v>City of Cohoes</v>
      </c>
      <c r="E10" s="41" t="str">
        <f t="shared" si="6"/>
        <v>Albany</v>
      </c>
      <c r="F10" s="41" t="str">
        <f t="shared" si="6"/>
        <v>12/31</v>
      </c>
      <c r="G10" s="54">
        <f t="shared" si="6"/>
        <v>16168</v>
      </c>
      <c r="H10" s="42">
        <f t="shared" si="6"/>
        <v>0</v>
      </c>
      <c r="I10" s="42">
        <f t="shared" si="6"/>
        <v>3.8</v>
      </c>
      <c r="J10" s="43">
        <f t="shared" si="6"/>
        <v>689715761</v>
      </c>
      <c r="K10" s="43">
        <f t="shared" si="6"/>
        <v>10660383</v>
      </c>
      <c r="L10" s="43">
        <f t="shared" si="6"/>
        <v>9341671</v>
      </c>
      <c r="M10" s="43">
        <f t="shared" si="6"/>
        <v>4588842</v>
      </c>
      <c r="N10" s="43">
        <f t="shared" si="6"/>
        <v>4486232</v>
      </c>
      <c r="O10" s="44">
        <f t="shared" si="6"/>
        <v>18416745</v>
      </c>
      <c r="P10" s="43">
        <f t="shared" si="6"/>
        <v>7136854</v>
      </c>
      <c r="Q10" s="43">
        <f t="shared" si="6"/>
        <v>1162191</v>
      </c>
      <c r="R10" s="43">
        <f t="shared" si="6"/>
        <v>644136</v>
      </c>
      <c r="S10" s="44">
        <f t="shared" si="6"/>
        <v>1806327</v>
      </c>
      <c r="T10" s="44">
        <f t="shared" si="6"/>
        <v>27359926</v>
      </c>
      <c r="U10" s="43">
        <f t="shared" si="6"/>
        <v>267027</v>
      </c>
      <c r="V10" s="212">
        <f t="shared" si="6"/>
        <v>27626953</v>
      </c>
    </row>
    <row r="11" spans="2:22" outlineLevel="1">
      <c r="B11" s="73" t="s">
        <v>20</v>
      </c>
      <c r="C11" s="41" t="str">
        <f t="shared" ref="C11:V11" si="7">C104</f>
        <v>010318700000</v>
      </c>
      <c r="D11" s="41" t="str">
        <f t="shared" si="7"/>
        <v>Town of Colonie</v>
      </c>
      <c r="E11" s="41" t="str">
        <f t="shared" si="7"/>
        <v>Albany</v>
      </c>
      <c r="F11" s="41" t="str">
        <f t="shared" si="7"/>
        <v>12/31</v>
      </c>
      <c r="G11" s="54">
        <f t="shared" si="7"/>
        <v>81591</v>
      </c>
      <c r="H11" s="42">
        <f t="shared" si="7"/>
        <v>0</v>
      </c>
      <c r="I11" s="42">
        <f t="shared" si="7"/>
        <v>55.9</v>
      </c>
      <c r="J11" s="43">
        <f t="shared" si="7"/>
        <v>8629079128</v>
      </c>
      <c r="K11" s="43">
        <f t="shared" si="7"/>
        <v>104955386</v>
      </c>
      <c r="L11" s="43">
        <f t="shared" si="7"/>
        <v>40066751</v>
      </c>
      <c r="M11" s="43">
        <f t="shared" si="7"/>
        <v>17853505</v>
      </c>
      <c r="N11" s="43">
        <f t="shared" si="7"/>
        <v>35554824</v>
      </c>
      <c r="O11" s="44">
        <f t="shared" si="7"/>
        <v>93475080</v>
      </c>
      <c r="P11" s="43">
        <f t="shared" si="7"/>
        <v>5490996</v>
      </c>
      <c r="Q11" s="43">
        <f t="shared" si="7"/>
        <v>3068682</v>
      </c>
      <c r="R11" s="43">
        <f t="shared" si="7"/>
        <v>3722623</v>
      </c>
      <c r="S11" s="44">
        <f t="shared" si="7"/>
        <v>6791305</v>
      </c>
      <c r="T11" s="44">
        <f t="shared" si="7"/>
        <v>105757381</v>
      </c>
      <c r="U11" s="43">
        <f t="shared" si="7"/>
        <v>2876000</v>
      </c>
      <c r="V11" s="212">
        <f t="shared" si="7"/>
        <v>108633381</v>
      </c>
    </row>
    <row r="12" spans="2:22" outlineLevel="1">
      <c r="B12" s="74" t="s">
        <v>21</v>
      </c>
      <c r="C12" s="75" t="str">
        <f t="shared" ref="C12:V12" si="8">C105</f>
        <v>010418701100</v>
      </c>
      <c r="D12" s="75" t="str">
        <f t="shared" si="8"/>
        <v>Village of Colonie</v>
      </c>
      <c r="E12" s="75" t="str">
        <f t="shared" si="8"/>
        <v>Albany</v>
      </c>
      <c r="F12" s="75" t="str">
        <f t="shared" si="8"/>
        <v>05/31</v>
      </c>
      <c r="G12" s="76">
        <f t="shared" si="8"/>
        <v>7793</v>
      </c>
      <c r="H12" s="76">
        <f t="shared" si="8"/>
        <v>0</v>
      </c>
      <c r="I12" s="77">
        <f t="shared" si="8"/>
        <v>3.2</v>
      </c>
      <c r="J12" s="78">
        <f t="shared" si="8"/>
        <v>843702141</v>
      </c>
      <c r="K12" s="78">
        <f t="shared" si="8"/>
        <v>0</v>
      </c>
      <c r="L12" s="79">
        <f t="shared" si="8"/>
        <v>1456009</v>
      </c>
      <c r="M12" s="79">
        <f t="shared" si="8"/>
        <v>718178</v>
      </c>
      <c r="N12" s="79">
        <f t="shared" si="8"/>
        <v>3861040</v>
      </c>
      <c r="O12" s="80">
        <f t="shared" si="8"/>
        <v>6035227</v>
      </c>
      <c r="P12" s="79">
        <f t="shared" si="8"/>
        <v>531394</v>
      </c>
      <c r="Q12" s="79">
        <f t="shared" si="8"/>
        <v>0</v>
      </c>
      <c r="R12" s="79">
        <f t="shared" si="8"/>
        <v>0</v>
      </c>
      <c r="S12" s="80">
        <f t="shared" si="8"/>
        <v>0</v>
      </c>
      <c r="T12" s="80">
        <f t="shared" si="8"/>
        <v>6566621</v>
      </c>
      <c r="U12" s="79">
        <f t="shared" si="8"/>
        <v>612360</v>
      </c>
      <c r="V12" s="212">
        <f t="shared" si="8"/>
        <v>7178981</v>
      </c>
    </row>
    <row r="13" spans="2:22" outlineLevel="1">
      <c r="B13" s="74" t="s">
        <v>22</v>
      </c>
      <c r="C13" s="75" t="str">
        <f t="shared" ref="C13:V13" si="9">C106</f>
        <v>010418703040</v>
      </c>
      <c r="D13" s="75" t="str">
        <f t="shared" si="9"/>
        <v>Village of Menands</v>
      </c>
      <c r="E13" s="75" t="str">
        <f t="shared" si="9"/>
        <v>Albany</v>
      </c>
      <c r="F13" s="75" t="str">
        <f t="shared" si="9"/>
        <v>05/31</v>
      </c>
      <c r="G13" s="76">
        <f t="shared" si="9"/>
        <v>3990</v>
      </c>
      <c r="H13" s="76">
        <f t="shared" si="9"/>
        <v>0</v>
      </c>
      <c r="I13" s="77">
        <f t="shared" si="9"/>
        <v>3.1</v>
      </c>
      <c r="J13" s="78">
        <f t="shared" si="9"/>
        <v>464248478</v>
      </c>
      <c r="K13" s="77">
        <f t="shared" si="9"/>
        <v>325000</v>
      </c>
      <c r="L13" s="79">
        <f t="shared" si="9"/>
        <v>1687729</v>
      </c>
      <c r="M13" s="79">
        <f t="shared" si="9"/>
        <v>776927</v>
      </c>
      <c r="N13" s="79">
        <f t="shared" si="9"/>
        <v>1972256</v>
      </c>
      <c r="O13" s="80">
        <f t="shared" si="9"/>
        <v>4436912</v>
      </c>
      <c r="P13" s="79">
        <f t="shared" si="9"/>
        <v>159305</v>
      </c>
      <c r="Q13" s="79">
        <f t="shared" si="9"/>
        <v>0</v>
      </c>
      <c r="R13" s="79">
        <f t="shared" si="9"/>
        <v>0</v>
      </c>
      <c r="S13" s="80">
        <f t="shared" si="9"/>
        <v>0</v>
      </c>
      <c r="T13" s="80">
        <f t="shared" si="9"/>
        <v>4596217</v>
      </c>
      <c r="U13" s="79">
        <f t="shared" si="9"/>
        <v>0</v>
      </c>
      <c r="V13" s="212">
        <f t="shared" si="9"/>
        <v>4596217</v>
      </c>
    </row>
    <row r="14" spans="2:22" outlineLevel="1">
      <c r="B14" s="81" t="s">
        <v>106</v>
      </c>
      <c r="C14" s="41" t="str">
        <f t="shared" ref="C14:V14" si="10">C107</f>
        <v>010334500000</v>
      </c>
      <c r="D14" s="41" t="str">
        <f t="shared" si="10"/>
        <v>Town of Green Island</v>
      </c>
      <c r="E14" s="41" t="str">
        <f t="shared" si="10"/>
        <v>Albany</v>
      </c>
      <c r="F14" s="41" t="str">
        <f t="shared" si="10"/>
        <v>12/31</v>
      </c>
      <c r="G14" s="54">
        <f t="shared" si="10"/>
        <v>2620</v>
      </c>
      <c r="H14" s="42">
        <f t="shared" si="10"/>
        <v>0</v>
      </c>
      <c r="I14" s="42">
        <f t="shared" si="10"/>
        <v>0.8</v>
      </c>
      <c r="J14" s="43">
        <f t="shared" si="10"/>
        <v>140974052</v>
      </c>
      <c r="K14" s="82">
        <f t="shared" si="10"/>
        <v>0</v>
      </c>
      <c r="L14" s="43">
        <f t="shared" si="10"/>
        <v>120444</v>
      </c>
      <c r="M14" s="43">
        <f t="shared" si="10"/>
        <v>27644</v>
      </c>
      <c r="N14" s="43">
        <f t="shared" si="10"/>
        <v>175761</v>
      </c>
      <c r="O14" s="44">
        <f t="shared" si="10"/>
        <v>323849</v>
      </c>
      <c r="P14" s="43">
        <f t="shared" si="10"/>
        <v>1144</v>
      </c>
      <c r="Q14" s="43">
        <f t="shared" si="10"/>
        <v>0</v>
      </c>
      <c r="R14" s="43">
        <f t="shared" si="10"/>
        <v>0</v>
      </c>
      <c r="S14" s="44">
        <f t="shared" si="10"/>
        <v>0</v>
      </c>
      <c r="T14" s="44">
        <f t="shared" si="10"/>
        <v>324993</v>
      </c>
      <c r="U14" s="43">
        <f t="shared" si="10"/>
        <v>0</v>
      </c>
      <c r="V14" s="212">
        <f t="shared" si="10"/>
        <v>324993</v>
      </c>
    </row>
    <row r="15" spans="2:22" outlineLevel="1">
      <c r="B15" s="73" t="s">
        <v>106</v>
      </c>
      <c r="C15" s="75" t="str">
        <f t="shared" ref="C15:V15" si="11">C108</f>
        <v>010434502040</v>
      </c>
      <c r="D15" s="75" t="str">
        <f t="shared" si="11"/>
        <v>Village of Green Island</v>
      </c>
      <c r="E15" s="75" t="str">
        <f t="shared" si="11"/>
        <v>Albany</v>
      </c>
      <c r="F15" s="75" t="str">
        <f t="shared" si="11"/>
        <v>05/31</v>
      </c>
      <c r="G15" s="76">
        <f t="shared" si="11"/>
        <v>2620</v>
      </c>
      <c r="H15" s="76">
        <f t="shared" si="11"/>
        <v>0</v>
      </c>
      <c r="I15" s="77">
        <f t="shared" si="11"/>
        <v>0.8</v>
      </c>
      <c r="J15" s="78">
        <f t="shared" si="11"/>
        <v>156917509</v>
      </c>
      <c r="K15" s="78">
        <f t="shared" si="11"/>
        <v>885000</v>
      </c>
      <c r="L15" s="79">
        <f t="shared" si="11"/>
        <v>1771980</v>
      </c>
      <c r="M15" s="79">
        <f t="shared" si="11"/>
        <v>674865</v>
      </c>
      <c r="N15" s="79">
        <f t="shared" si="11"/>
        <v>1622418</v>
      </c>
      <c r="O15" s="80">
        <f t="shared" si="11"/>
        <v>4069263</v>
      </c>
      <c r="P15" s="79">
        <f t="shared" si="11"/>
        <v>189272</v>
      </c>
      <c r="Q15" s="79">
        <f t="shared" si="11"/>
        <v>385000</v>
      </c>
      <c r="R15" s="79">
        <f t="shared" si="11"/>
        <v>34917</v>
      </c>
      <c r="S15" s="80">
        <f t="shared" si="11"/>
        <v>419917</v>
      </c>
      <c r="T15" s="80">
        <f t="shared" si="11"/>
        <v>4678452</v>
      </c>
      <c r="U15" s="79">
        <f t="shared" si="11"/>
        <v>0</v>
      </c>
      <c r="V15" s="212">
        <f t="shared" si="11"/>
        <v>4678452</v>
      </c>
    </row>
    <row r="16" spans="2:22" outlineLevel="1">
      <c r="B16" s="83" t="s">
        <v>428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213"/>
    </row>
    <row r="17" spans="2:22" outlineLevel="1">
      <c r="B17" s="73" t="s">
        <v>23</v>
      </c>
      <c r="C17" s="41" t="str">
        <f t="shared" ref="C17:V17" si="12">C110</f>
        <v>010335500000</v>
      </c>
      <c r="D17" s="41" t="str">
        <f t="shared" si="12"/>
        <v>Town of Guilderland</v>
      </c>
      <c r="E17" s="41" t="str">
        <f t="shared" si="12"/>
        <v>Albany</v>
      </c>
      <c r="F17" s="41" t="str">
        <f t="shared" si="12"/>
        <v>12/31</v>
      </c>
      <c r="G17" s="54">
        <f t="shared" si="12"/>
        <v>35303</v>
      </c>
      <c r="H17" s="42">
        <f t="shared" si="12"/>
        <v>0</v>
      </c>
      <c r="I17" s="42">
        <f t="shared" si="12"/>
        <v>57.9</v>
      </c>
      <c r="J17" s="43">
        <f t="shared" si="12"/>
        <v>3752152566</v>
      </c>
      <c r="K17" s="43">
        <f t="shared" si="12"/>
        <v>27917000</v>
      </c>
      <c r="L17" s="43">
        <f t="shared" si="12"/>
        <v>12633549</v>
      </c>
      <c r="M17" s="43">
        <f t="shared" si="12"/>
        <v>4063036</v>
      </c>
      <c r="N17" s="43">
        <f t="shared" si="12"/>
        <v>7611628</v>
      </c>
      <c r="O17" s="44">
        <f t="shared" si="12"/>
        <v>24308212</v>
      </c>
      <c r="P17" s="43">
        <f t="shared" si="12"/>
        <v>3567542</v>
      </c>
      <c r="Q17" s="43">
        <f t="shared" si="12"/>
        <v>1923000</v>
      </c>
      <c r="R17" s="43">
        <f t="shared" si="12"/>
        <v>1160298</v>
      </c>
      <c r="S17" s="44">
        <f t="shared" si="12"/>
        <v>3083298</v>
      </c>
      <c r="T17" s="44">
        <f t="shared" si="12"/>
        <v>30959053</v>
      </c>
      <c r="U17" s="43">
        <f t="shared" si="12"/>
        <v>1233638</v>
      </c>
      <c r="V17" s="212">
        <f t="shared" si="12"/>
        <v>32192690</v>
      </c>
    </row>
    <row r="18" spans="2:22" outlineLevel="1">
      <c r="B18" s="74" t="s">
        <v>24</v>
      </c>
      <c r="C18" s="75" t="str">
        <f t="shared" ref="C18:V18" si="13">C111</f>
        <v>010435500120</v>
      </c>
      <c r="D18" s="75" t="str">
        <f t="shared" si="13"/>
        <v>Village of Altamont</v>
      </c>
      <c r="E18" s="75" t="str">
        <f t="shared" si="13"/>
        <v>Albany</v>
      </c>
      <c r="F18" s="75" t="str">
        <f t="shared" si="13"/>
        <v>05/31</v>
      </c>
      <c r="G18" s="76">
        <f t="shared" si="13"/>
        <v>1720</v>
      </c>
      <c r="H18" s="76">
        <f t="shared" si="13"/>
        <v>0</v>
      </c>
      <c r="I18" s="77">
        <f t="shared" si="13"/>
        <v>1.2</v>
      </c>
      <c r="J18" s="78">
        <f t="shared" si="13"/>
        <v>126640029</v>
      </c>
      <c r="K18" s="78">
        <f t="shared" si="13"/>
        <v>1260000</v>
      </c>
      <c r="L18" s="79">
        <f t="shared" si="13"/>
        <v>614258</v>
      </c>
      <c r="M18" s="79">
        <f t="shared" si="13"/>
        <v>161891</v>
      </c>
      <c r="N18" s="79">
        <f t="shared" si="13"/>
        <v>754769</v>
      </c>
      <c r="O18" s="80">
        <f t="shared" si="13"/>
        <v>1530918</v>
      </c>
      <c r="P18" s="79">
        <f t="shared" si="13"/>
        <v>282484</v>
      </c>
      <c r="Q18" s="79">
        <f t="shared" si="13"/>
        <v>50000</v>
      </c>
      <c r="R18" s="79">
        <f t="shared" si="13"/>
        <v>56656</v>
      </c>
      <c r="S18" s="80">
        <f t="shared" si="13"/>
        <v>106656</v>
      </c>
      <c r="T18" s="80">
        <f t="shared" si="13"/>
        <v>1920058</v>
      </c>
      <c r="U18" s="79">
        <f t="shared" si="13"/>
        <v>0</v>
      </c>
      <c r="V18" s="212">
        <f t="shared" si="13"/>
        <v>1920058</v>
      </c>
    </row>
    <row r="19" spans="2:22" outlineLevel="1">
      <c r="B19" s="73" t="s">
        <v>25</v>
      </c>
      <c r="C19" s="41" t="str">
        <f t="shared" ref="C19:V19" si="14">C112</f>
        <v>010344300000</v>
      </c>
      <c r="D19" s="41" t="str">
        <f t="shared" si="14"/>
        <v>Town of Knox</v>
      </c>
      <c r="E19" s="41" t="str">
        <f t="shared" si="14"/>
        <v>Albany</v>
      </c>
      <c r="F19" s="41" t="str">
        <f t="shared" si="14"/>
        <v>12/31</v>
      </c>
      <c r="G19" s="54">
        <f t="shared" si="14"/>
        <v>2692</v>
      </c>
      <c r="H19" s="42">
        <f t="shared" si="14"/>
        <v>0</v>
      </c>
      <c r="I19" s="42">
        <f t="shared" si="14"/>
        <v>41.8</v>
      </c>
      <c r="J19" s="43">
        <f t="shared" si="14"/>
        <v>265450406</v>
      </c>
      <c r="K19" s="82">
        <f t="shared" si="14"/>
        <v>1139981</v>
      </c>
      <c r="L19" s="43">
        <f t="shared" si="14"/>
        <v>498429</v>
      </c>
      <c r="M19" s="43">
        <f t="shared" si="14"/>
        <v>178556</v>
      </c>
      <c r="N19" s="43">
        <f t="shared" si="14"/>
        <v>483563</v>
      </c>
      <c r="O19" s="44">
        <f t="shared" si="14"/>
        <v>1160548</v>
      </c>
      <c r="P19" s="43">
        <f t="shared" si="14"/>
        <v>959453</v>
      </c>
      <c r="Q19" s="43">
        <f t="shared" si="14"/>
        <v>80000</v>
      </c>
      <c r="R19" s="43">
        <f t="shared" si="14"/>
        <v>30353</v>
      </c>
      <c r="S19" s="44">
        <f t="shared" si="14"/>
        <v>110353</v>
      </c>
      <c r="T19" s="44">
        <f t="shared" si="14"/>
        <v>2230354</v>
      </c>
      <c r="U19" s="43">
        <f t="shared" si="14"/>
        <v>1000</v>
      </c>
      <c r="V19" s="212">
        <f t="shared" si="14"/>
        <v>2231354</v>
      </c>
    </row>
    <row r="20" spans="2:22" outlineLevel="1">
      <c r="B20" s="73" t="s">
        <v>26</v>
      </c>
      <c r="C20" s="41" t="str">
        <f t="shared" ref="C20:V20" si="15">C113</f>
        <v>010358100000</v>
      </c>
      <c r="D20" s="41" t="str">
        <f t="shared" si="15"/>
        <v>Town of New Scotland</v>
      </c>
      <c r="E20" s="41" t="str">
        <f t="shared" si="15"/>
        <v>Albany</v>
      </c>
      <c r="F20" s="41" t="str">
        <f t="shared" si="15"/>
        <v>12/31</v>
      </c>
      <c r="G20" s="54">
        <f t="shared" si="15"/>
        <v>8648</v>
      </c>
      <c r="H20" s="42">
        <f t="shared" si="15"/>
        <v>0</v>
      </c>
      <c r="I20" s="42">
        <f t="shared" si="15"/>
        <v>57.5</v>
      </c>
      <c r="J20" s="43">
        <f t="shared" si="15"/>
        <v>972484595</v>
      </c>
      <c r="K20" s="43">
        <f t="shared" si="15"/>
        <v>2125914</v>
      </c>
      <c r="L20" s="43">
        <f t="shared" si="15"/>
        <v>1580857</v>
      </c>
      <c r="M20" s="43">
        <f t="shared" si="15"/>
        <v>659163</v>
      </c>
      <c r="N20" s="43">
        <f t="shared" si="15"/>
        <v>2645381</v>
      </c>
      <c r="O20" s="44">
        <f t="shared" si="15"/>
        <v>4885402</v>
      </c>
      <c r="P20" s="43">
        <f t="shared" si="15"/>
        <v>536343</v>
      </c>
      <c r="Q20" s="43">
        <f t="shared" si="15"/>
        <v>164713</v>
      </c>
      <c r="R20" s="43">
        <f t="shared" si="15"/>
        <v>74321</v>
      </c>
      <c r="S20" s="44">
        <f t="shared" si="15"/>
        <v>239034</v>
      </c>
      <c r="T20" s="44">
        <f t="shared" si="15"/>
        <v>5660779</v>
      </c>
      <c r="U20" s="43">
        <f t="shared" si="15"/>
        <v>489</v>
      </c>
      <c r="V20" s="212">
        <f t="shared" si="15"/>
        <v>5661267</v>
      </c>
    </row>
    <row r="21" spans="2:22" outlineLevel="1">
      <c r="B21" s="74" t="s">
        <v>109</v>
      </c>
      <c r="C21" s="75" t="str">
        <f t="shared" ref="C21:V21" si="16">C114</f>
        <v>010458105090</v>
      </c>
      <c r="D21" s="75" t="str">
        <f t="shared" si="16"/>
        <v>Village of Voorheesville</v>
      </c>
      <c r="E21" s="75" t="str">
        <f t="shared" si="16"/>
        <v>Albany</v>
      </c>
      <c r="F21" s="75" t="str">
        <f t="shared" si="16"/>
        <v>05/31</v>
      </c>
      <c r="G21" s="76">
        <f t="shared" si="16"/>
        <v>2789</v>
      </c>
      <c r="H21" s="76">
        <f t="shared" si="16"/>
        <v>0</v>
      </c>
      <c r="I21" s="77">
        <f t="shared" si="16"/>
        <v>2.1</v>
      </c>
      <c r="J21" s="78">
        <f t="shared" si="16"/>
        <v>238009756</v>
      </c>
      <c r="K21" s="78">
        <f t="shared" si="16"/>
        <v>3735000</v>
      </c>
      <c r="L21" s="79">
        <f t="shared" si="16"/>
        <v>467819</v>
      </c>
      <c r="M21" s="79">
        <f t="shared" si="16"/>
        <v>200593</v>
      </c>
      <c r="N21" s="79">
        <f t="shared" si="16"/>
        <v>683140</v>
      </c>
      <c r="O21" s="80">
        <f t="shared" si="16"/>
        <v>1351552</v>
      </c>
      <c r="P21" s="79">
        <f t="shared" si="16"/>
        <v>55746</v>
      </c>
      <c r="Q21" s="79">
        <f t="shared" si="16"/>
        <v>150000</v>
      </c>
      <c r="R21" s="79">
        <f t="shared" si="16"/>
        <v>116005</v>
      </c>
      <c r="S21" s="80">
        <f t="shared" si="16"/>
        <v>266005</v>
      </c>
      <c r="T21" s="80">
        <f t="shared" si="16"/>
        <v>1673303</v>
      </c>
      <c r="U21" s="79">
        <f t="shared" si="16"/>
        <v>0</v>
      </c>
      <c r="V21" s="212">
        <f t="shared" si="16"/>
        <v>1673303</v>
      </c>
    </row>
    <row r="22" spans="2:22" outlineLevel="1">
      <c r="B22" s="73" t="s">
        <v>27</v>
      </c>
      <c r="C22" s="41" t="str">
        <f t="shared" ref="C22:V22" si="17">C115</f>
        <v>010370600000</v>
      </c>
      <c r="D22" s="41" t="str">
        <f t="shared" si="17"/>
        <v>Town of Rensselaerville</v>
      </c>
      <c r="E22" s="41" t="str">
        <f t="shared" si="17"/>
        <v>Albany</v>
      </c>
      <c r="F22" s="41" t="str">
        <f t="shared" si="17"/>
        <v>12/31</v>
      </c>
      <c r="G22" s="54">
        <f t="shared" si="17"/>
        <v>1843</v>
      </c>
      <c r="H22" s="42">
        <f t="shared" si="17"/>
        <v>0</v>
      </c>
      <c r="I22" s="42">
        <f t="shared" si="17"/>
        <v>61.5</v>
      </c>
      <c r="J22" s="43">
        <f t="shared" si="17"/>
        <v>260837670</v>
      </c>
      <c r="K22" s="43">
        <f t="shared" si="17"/>
        <v>810241</v>
      </c>
      <c r="L22" s="43">
        <f t="shared" si="17"/>
        <v>614040</v>
      </c>
      <c r="M22" s="43">
        <f t="shared" si="17"/>
        <v>332364</v>
      </c>
      <c r="N22" s="43">
        <f t="shared" si="17"/>
        <v>1111394</v>
      </c>
      <c r="O22" s="44">
        <f t="shared" si="17"/>
        <v>2057798</v>
      </c>
      <c r="P22" s="43">
        <f t="shared" si="17"/>
        <v>142236</v>
      </c>
      <c r="Q22" s="43">
        <f t="shared" si="17"/>
        <v>45601</v>
      </c>
      <c r="R22" s="43">
        <f t="shared" si="17"/>
        <v>2029</v>
      </c>
      <c r="S22" s="44">
        <f t="shared" si="17"/>
        <v>47630</v>
      </c>
      <c r="T22" s="44">
        <f t="shared" si="17"/>
        <v>2247664</v>
      </c>
      <c r="U22" s="43">
        <f t="shared" si="17"/>
        <v>18478</v>
      </c>
      <c r="V22" s="212">
        <f t="shared" si="17"/>
        <v>2266142</v>
      </c>
    </row>
    <row r="23" spans="2:22" outlineLevel="1">
      <c r="B23" s="72" t="s">
        <v>28</v>
      </c>
      <c r="C23" s="41" t="str">
        <f t="shared" ref="C23:V23" si="18">C116</f>
        <v>010260000000</v>
      </c>
      <c r="D23" s="41" t="str">
        <f t="shared" si="18"/>
        <v>City of Watervliet</v>
      </c>
      <c r="E23" s="41" t="str">
        <f t="shared" si="18"/>
        <v>Albany</v>
      </c>
      <c r="F23" s="41" t="str">
        <f t="shared" si="18"/>
        <v>12/31</v>
      </c>
      <c r="G23" s="54">
        <f t="shared" si="18"/>
        <v>10254</v>
      </c>
      <c r="H23" s="42">
        <f t="shared" si="18"/>
        <v>0</v>
      </c>
      <c r="I23" s="42">
        <f t="shared" si="18"/>
        <v>1.4</v>
      </c>
      <c r="J23" s="43">
        <f t="shared" si="18"/>
        <v>389563501</v>
      </c>
      <c r="K23" s="43">
        <f t="shared" si="18"/>
        <v>7199463</v>
      </c>
      <c r="L23" s="43">
        <f t="shared" si="18"/>
        <v>6153872</v>
      </c>
      <c r="M23" s="43">
        <f t="shared" si="18"/>
        <v>3134921</v>
      </c>
      <c r="N23" s="43">
        <f t="shared" si="18"/>
        <v>3207409</v>
      </c>
      <c r="O23" s="44">
        <f t="shared" si="18"/>
        <v>12496202</v>
      </c>
      <c r="P23" s="43">
        <f t="shared" si="18"/>
        <v>5956205</v>
      </c>
      <c r="Q23" s="43">
        <f t="shared" si="18"/>
        <v>634500</v>
      </c>
      <c r="R23" s="43">
        <f t="shared" si="18"/>
        <v>297537</v>
      </c>
      <c r="S23" s="44">
        <f t="shared" si="18"/>
        <v>932037</v>
      </c>
      <c r="T23" s="44">
        <f t="shared" si="18"/>
        <v>19384444</v>
      </c>
      <c r="U23" s="43">
        <f t="shared" si="18"/>
        <v>1147128</v>
      </c>
      <c r="V23" s="212">
        <f t="shared" si="18"/>
        <v>20531572</v>
      </c>
    </row>
    <row r="24" spans="2:22" outlineLevel="1">
      <c r="B24" s="84" t="s">
        <v>29</v>
      </c>
      <c r="C24" s="46" t="str">
        <f t="shared" ref="C24:V24" si="19">C117</f>
        <v>010389000000</v>
      </c>
      <c r="D24" s="46" t="str">
        <f t="shared" si="19"/>
        <v>Town of Westerlo</v>
      </c>
      <c r="E24" s="46" t="str">
        <f t="shared" si="19"/>
        <v>Albany</v>
      </c>
      <c r="F24" s="46" t="str">
        <f t="shared" si="19"/>
        <v>12/31</v>
      </c>
      <c r="G24" s="53">
        <f t="shared" si="19"/>
        <v>3361</v>
      </c>
      <c r="H24" s="47">
        <f t="shared" si="19"/>
        <v>0</v>
      </c>
      <c r="I24" s="47">
        <f t="shared" si="19"/>
        <v>57.8</v>
      </c>
      <c r="J24" s="48">
        <f t="shared" si="19"/>
        <v>334238875</v>
      </c>
      <c r="K24" s="48">
        <f t="shared" si="19"/>
        <v>1180000</v>
      </c>
      <c r="L24" s="48">
        <f t="shared" si="19"/>
        <v>892992</v>
      </c>
      <c r="M24" s="48">
        <f t="shared" si="19"/>
        <v>374927</v>
      </c>
      <c r="N24" s="48">
        <f t="shared" si="19"/>
        <v>1102976</v>
      </c>
      <c r="O24" s="49">
        <f t="shared" si="19"/>
        <v>2370895</v>
      </c>
      <c r="P24" s="48">
        <f t="shared" si="19"/>
        <v>151825</v>
      </c>
      <c r="Q24" s="48">
        <f t="shared" si="19"/>
        <v>89500</v>
      </c>
      <c r="R24" s="48">
        <f t="shared" si="19"/>
        <v>12216</v>
      </c>
      <c r="S24" s="49">
        <f t="shared" si="19"/>
        <v>101716</v>
      </c>
      <c r="T24" s="49">
        <f t="shared" si="19"/>
        <v>2624436</v>
      </c>
      <c r="U24" s="48">
        <f t="shared" si="19"/>
        <v>4785</v>
      </c>
      <c r="V24" s="218">
        <f t="shared" si="19"/>
        <v>2629221</v>
      </c>
    </row>
    <row r="25" spans="2:22">
      <c r="B25" s="67" t="s">
        <v>30</v>
      </c>
      <c r="C25" s="45" t="str">
        <f t="shared" ref="C25:V25" si="20">C118</f>
        <v>380100000000</v>
      </c>
      <c r="D25" s="45" t="str">
        <f t="shared" si="20"/>
        <v>County of Rensselaer</v>
      </c>
      <c r="E25" s="45" t="str">
        <f t="shared" si="20"/>
        <v>Rensselaer</v>
      </c>
      <c r="F25" s="45" t="str">
        <f t="shared" si="20"/>
        <v>12/31</v>
      </c>
      <c r="G25" s="68">
        <f t="shared" si="20"/>
        <v>159429</v>
      </c>
      <c r="H25" s="69">
        <f t="shared" si="20"/>
        <v>0</v>
      </c>
      <c r="I25" s="69">
        <f t="shared" si="20"/>
        <v>652.4</v>
      </c>
      <c r="J25" s="70">
        <f t="shared" si="20"/>
        <v>10505904197</v>
      </c>
      <c r="K25" s="70">
        <f t="shared" si="20"/>
        <v>172578257</v>
      </c>
      <c r="L25" s="70">
        <f t="shared" si="20"/>
        <v>73846413</v>
      </c>
      <c r="M25" s="70">
        <f t="shared" si="20"/>
        <v>48240174</v>
      </c>
      <c r="N25" s="70">
        <f t="shared" si="20"/>
        <v>153807225</v>
      </c>
      <c r="O25" s="71">
        <f t="shared" si="20"/>
        <v>275893811</v>
      </c>
      <c r="P25" s="70">
        <f t="shared" si="20"/>
        <v>22063721</v>
      </c>
      <c r="Q25" s="70">
        <f t="shared" si="20"/>
        <v>6605009</v>
      </c>
      <c r="R25" s="70">
        <f t="shared" si="20"/>
        <v>7172797</v>
      </c>
      <c r="S25" s="71">
        <f t="shared" si="20"/>
        <v>13777806</v>
      </c>
      <c r="T25" s="71">
        <f t="shared" si="20"/>
        <v>311735339</v>
      </c>
      <c r="U25" s="70">
        <f t="shared" si="20"/>
        <v>2873269</v>
      </c>
      <c r="V25" s="217">
        <f t="shared" si="20"/>
        <v>314608608</v>
      </c>
    </row>
    <row r="26" spans="2:22" outlineLevel="1">
      <c r="B26" s="85" t="s">
        <v>31</v>
      </c>
      <c r="C26" s="75" t="str">
        <f t="shared" ref="C26:V26" si="21">C119</f>
        <v>380456103330</v>
      </c>
      <c r="D26" s="75" t="str">
        <f t="shared" si="21"/>
        <v>Village of Nassau</v>
      </c>
      <c r="E26" s="75" t="str">
        <f t="shared" si="21"/>
        <v>Rensselaer</v>
      </c>
      <c r="F26" s="75" t="str">
        <f t="shared" si="21"/>
        <v>05/31</v>
      </c>
      <c r="G26" s="76">
        <f t="shared" si="21"/>
        <v>1133</v>
      </c>
      <c r="H26" s="76">
        <f t="shared" si="21"/>
        <v>0</v>
      </c>
      <c r="I26" s="77">
        <f t="shared" si="21"/>
        <v>0.7</v>
      </c>
      <c r="J26" s="78">
        <f t="shared" si="21"/>
        <v>69949308</v>
      </c>
      <c r="K26" s="78">
        <f t="shared" si="21"/>
        <v>181350</v>
      </c>
      <c r="L26" s="79">
        <f t="shared" si="21"/>
        <v>305797</v>
      </c>
      <c r="M26" s="79">
        <f t="shared" si="21"/>
        <v>53821</v>
      </c>
      <c r="N26" s="79">
        <f t="shared" si="21"/>
        <v>277517</v>
      </c>
      <c r="O26" s="80">
        <f t="shared" si="21"/>
        <v>637135</v>
      </c>
      <c r="P26" s="79">
        <f t="shared" si="21"/>
        <v>87249</v>
      </c>
      <c r="Q26" s="79">
        <f t="shared" si="21"/>
        <v>51650</v>
      </c>
      <c r="R26" s="79">
        <f t="shared" si="21"/>
        <v>7247</v>
      </c>
      <c r="S26" s="80">
        <f t="shared" si="21"/>
        <v>58897</v>
      </c>
      <c r="T26" s="80">
        <f t="shared" si="21"/>
        <v>783281</v>
      </c>
      <c r="U26" s="79">
        <f t="shared" si="21"/>
        <v>30300</v>
      </c>
      <c r="V26" s="212">
        <f t="shared" si="21"/>
        <v>813581</v>
      </c>
    </row>
    <row r="27" spans="2:22" outlineLevel="1">
      <c r="B27" s="85" t="s">
        <v>32</v>
      </c>
      <c r="C27" s="75" t="str">
        <f t="shared" ref="C27:V27" si="22">C120</f>
        <v>380467005020</v>
      </c>
      <c r="D27" s="75" t="str">
        <f t="shared" si="22"/>
        <v>Village of Valley Falls</v>
      </c>
      <c r="E27" s="75" t="str">
        <f t="shared" si="22"/>
        <v>Rensselaer</v>
      </c>
      <c r="F27" s="75" t="str">
        <f t="shared" si="22"/>
        <v>05/31</v>
      </c>
      <c r="G27" s="77">
        <f t="shared" si="22"/>
        <v>466</v>
      </c>
      <c r="H27" s="77">
        <f t="shared" si="22"/>
        <v>0</v>
      </c>
      <c r="I27" s="77">
        <f t="shared" si="22"/>
        <v>0.5</v>
      </c>
      <c r="J27" s="78">
        <f t="shared" si="22"/>
        <v>27333975</v>
      </c>
      <c r="K27" s="78">
        <f t="shared" si="22"/>
        <v>1880534</v>
      </c>
      <c r="L27" s="79">
        <f t="shared" si="22"/>
        <v>31556</v>
      </c>
      <c r="M27" s="79">
        <f t="shared" si="22"/>
        <v>2592</v>
      </c>
      <c r="N27" s="79">
        <f t="shared" si="22"/>
        <v>153753</v>
      </c>
      <c r="O27" s="80">
        <f t="shared" si="22"/>
        <v>187901</v>
      </c>
      <c r="P27" s="79">
        <f t="shared" si="22"/>
        <v>11272</v>
      </c>
      <c r="Q27" s="79">
        <f t="shared" si="22"/>
        <v>83498</v>
      </c>
      <c r="R27" s="79">
        <f t="shared" si="22"/>
        <v>9102</v>
      </c>
      <c r="S27" s="80">
        <f t="shared" si="22"/>
        <v>92600</v>
      </c>
      <c r="T27" s="80">
        <f t="shared" si="22"/>
        <v>291773</v>
      </c>
      <c r="U27" s="79">
        <f t="shared" si="22"/>
        <v>4949</v>
      </c>
      <c r="V27" s="212">
        <f t="shared" si="22"/>
        <v>296722</v>
      </c>
    </row>
    <row r="28" spans="2:22" outlineLevel="1">
      <c r="B28" s="73" t="s">
        <v>33</v>
      </c>
      <c r="C28" s="41" t="str">
        <f t="shared" ref="C28:V28" si="23">C121</f>
        <v>380306700000</v>
      </c>
      <c r="D28" s="41" t="str">
        <f t="shared" si="23"/>
        <v>Town of Berlin</v>
      </c>
      <c r="E28" s="41" t="str">
        <f t="shared" si="23"/>
        <v>Rensselaer</v>
      </c>
      <c r="F28" s="41" t="str">
        <f t="shared" si="23"/>
        <v>12/31</v>
      </c>
      <c r="G28" s="54">
        <f t="shared" si="23"/>
        <v>1880</v>
      </c>
      <c r="H28" s="42">
        <f t="shared" si="23"/>
        <v>0</v>
      </c>
      <c r="I28" s="42">
        <f t="shared" si="23"/>
        <v>59.6</v>
      </c>
      <c r="J28" s="43">
        <f t="shared" si="23"/>
        <v>169380954</v>
      </c>
      <c r="K28" s="43">
        <f t="shared" si="23"/>
        <v>0</v>
      </c>
      <c r="L28" s="43">
        <f t="shared" si="23"/>
        <v>296543</v>
      </c>
      <c r="M28" s="43">
        <f t="shared" si="23"/>
        <v>82109</v>
      </c>
      <c r="N28" s="43">
        <f t="shared" si="23"/>
        <v>354269</v>
      </c>
      <c r="O28" s="44">
        <f t="shared" si="23"/>
        <v>732921</v>
      </c>
      <c r="P28" s="43">
        <f t="shared" si="23"/>
        <v>87188</v>
      </c>
      <c r="Q28" s="43">
        <f t="shared" si="23"/>
        <v>13801</v>
      </c>
      <c r="R28" s="43">
        <f t="shared" si="23"/>
        <v>0</v>
      </c>
      <c r="S28" s="44">
        <f t="shared" si="23"/>
        <v>13801</v>
      </c>
      <c r="T28" s="44">
        <f t="shared" si="23"/>
        <v>833911</v>
      </c>
      <c r="U28" s="43">
        <f t="shared" si="23"/>
        <v>0</v>
      </c>
      <c r="V28" s="212">
        <f t="shared" si="23"/>
        <v>833911</v>
      </c>
    </row>
    <row r="29" spans="2:22" outlineLevel="1">
      <c r="B29" s="73" t="s">
        <v>34</v>
      </c>
      <c r="C29" s="41" t="str">
        <f t="shared" ref="C29:V29" si="24">C122</f>
        <v>380309900000</v>
      </c>
      <c r="D29" s="41" t="str">
        <f t="shared" si="24"/>
        <v>Town of Brunswick</v>
      </c>
      <c r="E29" s="41" t="str">
        <f t="shared" si="24"/>
        <v>Rensselaer</v>
      </c>
      <c r="F29" s="41" t="str">
        <f t="shared" si="24"/>
        <v>12/31</v>
      </c>
      <c r="G29" s="54">
        <f t="shared" si="24"/>
        <v>11941</v>
      </c>
      <c r="H29" s="42">
        <f t="shared" si="24"/>
        <v>0</v>
      </c>
      <c r="I29" s="42">
        <f t="shared" si="24"/>
        <v>44.4</v>
      </c>
      <c r="J29" s="43">
        <f t="shared" si="24"/>
        <v>1013344648</v>
      </c>
      <c r="K29" s="43">
        <f t="shared" si="24"/>
        <v>2385000</v>
      </c>
      <c r="L29" s="43">
        <f t="shared" si="24"/>
        <v>1863011</v>
      </c>
      <c r="M29" s="43">
        <f t="shared" si="24"/>
        <v>680243</v>
      </c>
      <c r="N29" s="43">
        <f t="shared" si="24"/>
        <v>3418816</v>
      </c>
      <c r="O29" s="44">
        <f t="shared" si="24"/>
        <v>5962070</v>
      </c>
      <c r="P29" s="43">
        <f t="shared" si="24"/>
        <v>348661</v>
      </c>
      <c r="Q29" s="43">
        <f t="shared" si="24"/>
        <v>155000</v>
      </c>
      <c r="R29" s="43">
        <f t="shared" si="24"/>
        <v>88166</v>
      </c>
      <c r="S29" s="44">
        <f t="shared" si="24"/>
        <v>243166</v>
      </c>
      <c r="T29" s="44">
        <f t="shared" si="24"/>
        <v>6553897</v>
      </c>
      <c r="U29" s="43">
        <f t="shared" si="24"/>
        <v>0</v>
      </c>
      <c r="V29" s="212">
        <f t="shared" si="24"/>
        <v>6553897</v>
      </c>
    </row>
    <row r="30" spans="2:22" outlineLevel="1">
      <c r="B30" s="73" t="s">
        <v>35</v>
      </c>
      <c r="C30" s="41" t="str">
        <f t="shared" ref="C30:V30" si="25">C123</f>
        <v>380324900000</v>
      </c>
      <c r="D30" s="41" t="str">
        <f t="shared" si="25"/>
        <v>Town of East Greenbush</v>
      </c>
      <c r="E30" s="41" t="str">
        <f t="shared" si="25"/>
        <v>Rensselaer</v>
      </c>
      <c r="F30" s="41" t="str">
        <f t="shared" si="25"/>
        <v>12/31</v>
      </c>
      <c r="G30" s="54">
        <f t="shared" si="25"/>
        <v>16473</v>
      </c>
      <c r="H30" s="42">
        <f t="shared" si="25"/>
        <v>0</v>
      </c>
      <c r="I30" s="42">
        <f t="shared" si="25"/>
        <v>24</v>
      </c>
      <c r="J30" s="43">
        <f t="shared" si="25"/>
        <v>1592115009</v>
      </c>
      <c r="K30" s="43">
        <f t="shared" si="25"/>
        <v>8026820</v>
      </c>
      <c r="L30" s="43">
        <f t="shared" si="25"/>
        <v>5682056</v>
      </c>
      <c r="M30" s="43">
        <f t="shared" si="25"/>
        <v>2710658</v>
      </c>
      <c r="N30" s="43">
        <f t="shared" si="25"/>
        <v>6007086</v>
      </c>
      <c r="O30" s="44">
        <f t="shared" si="25"/>
        <v>14399800</v>
      </c>
      <c r="P30" s="43">
        <f t="shared" si="25"/>
        <v>14226</v>
      </c>
      <c r="Q30" s="43">
        <f t="shared" si="25"/>
        <v>1205083</v>
      </c>
      <c r="R30" s="43">
        <f t="shared" si="25"/>
        <v>171384</v>
      </c>
      <c r="S30" s="44">
        <f t="shared" si="25"/>
        <v>1376467</v>
      </c>
      <c r="T30" s="44">
        <f t="shared" si="25"/>
        <v>15790493</v>
      </c>
      <c r="U30" s="43">
        <f t="shared" si="25"/>
        <v>0</v>
      </c>
      <c r="V30" s="212">
        <f t="shared" si="25"/>
        <v>15790493</v>
      </c>
    </row>
    <row r="31" spans="2:22" outlineLevel="1">
      <c r="B31" s="73" t="s">
        <v>36</v>
      </c>
      <c r="C31" s="41" t="str">
        <f t="shared" ref="C31:V31" si="26">C124</f>
        <v>380333500000</v>
      </c>
      <c r="D31" s="41" t="str">
        <f t="shared" si="26"/>
        <v>Town of Grafton</v>
      </c>
      <c r="E31" s="41" t="str">
        <f t="shared" si="26"/>
        <v>Rensselaer</v>
      </c>
      <c r="F31" s="41" t="str">
        <f t="shared" si="26"/>
        <v>12/31</v>
      </c>
      <c r="G31" s="54">
        <f t="shared" si="26"/>
        <v>2130</v>
      </c>
      <c r="H31" s="42">
        <f t="shared" si="26"/>
        <v>0</v>
      </c>
      <c r="I31" s="42">
        <f t="shared" si="26"/>
        <v>44.7</v>
      </c>
      <c r="J31" s="43">
        <f t="shared" si="26"/>
        <v>200300759</v>
      </c>
      <c r="K31" s="43">
        <f t="shared" si="26"/>
        <v>436900</v>
      </c>
      <c r="L31" s="43">
        <f t="shared" si="26"/>
        <v>415969</v>
      </c>
      <c r="M31" s="43">
        <f t="shared" si="26"/>
        <v>126696</v>
      </c>
      <c r="N31" s="43">
        <f t="shared" si="26"/>
        <v>374493</v>
      </c>
      <c r="O31" s="44">
        <f t="shared" si="26"/>
        <v>917158</v>
      </c>
      <c r="P31" s="43">
        <f t="shared" si="26"/>
        <v>62855</v>
      </c>
      <c r="Q31" s="43">
        <f t="shared" si="26"/>
        <v>53900</v>
      </c>
      <c r="R31" s="43">
        <f t="shared" si="26"/>
        <v>14811</v>
      </c>
      <c r="S31" s="44">
        <f t="shared" si="26"/>
        <v>68711</v>
      </c>
      <c r="T31" s="44">
        <f t="shared" si="26"/>
        <v>1048724</v>
      </c>
      <c r="U31" s="43">
        <f t="shared" si="26"/>
        <v>0</v>
      </c>
      <c r="V31" s="212">
        <f t="shared" si="26"/>
        <v>1048724</v>
      </c>
    </row>
    <row r="32" spans="2:22" outlineLevel="1">
      <c r="B32" s="73" t="s">
        <v>37</v>
      </c>
      <c r="C32" s="41" t="str">
        <f t="shared" ref="C32:V32" si="27">C125</f>
        <v>380339800000</v>
      </c>
      <c r="D32" s="41" t="str">
        <f t="shared" si="27"/>
        <v>Town of Hoosick</v>
      </c>
      <c r="E32" s="41" t="str">
        <f t="shared" si="27"/>
        <v>Rensselaer</v>
      </c>
      <c r="F32" s="41" t="str">
        <f t="shared" si="27"/>
        <v>12/31</v>
      </c>
      <c r="G32" s="54">
        <f t="shared" si="27"/>
        <v>6924</v>
      </c>
      <c r="H32" s="42">
        <f t="shared" si="27"/>
        <v>0</v>
      </c>
      <c r="I32" s="42">
        <f t="shared" si="27"/>
        <v>63</v>
      </c>
      <c r="J32" s="43">
        <f t="shared" si="27"/>
        <v>418388532</v>
      </c>
      <c r="K32" s="43">
        <f t="shared" si="27"/>
        <v>80000</v>
      </c>
      <c r="L32" s="43">
        <f t="shared" si="27"/>
        <v>607855</v>
      </c>
      <c r="M32" s="43">
        <f t="shared" si="27"/>
        <v>293792</v>
      </c>
      <c r="N32" s="43">
        <f t="shared" si="27"/>
        <v>865878</v>
      </c>
      <c r="O32" s="44">
        <f t="shared" si="27"/>
        <v>1767525</v>
      </c>
      <c r="P32" s="43">
        <f t="shared" si="27"/>
        <v>742854</v>
      </c>
      <c r="Q32" s="43">
        <f t="shared" si="27"/>
        <v>80000</v>
      </c>
      <c r="R32" s="43">
        <f t="shared" si="27"/>
        <v>7534</v>
      </c>
      <c r="S32" s="44">
        <f t="shared" si="27"/>
        <v>87534</v>
      </c>
      <c r="T32" s="44">
        <f t="shared" si="27"/>
        <v>2597913</v>
      </c>
      <c r="U32" s="43">
        <f t="shared" si="27"/>
        <v>28593</v>
      </c>
      <c r="V32" s="212">
        <f t="shared" si="27"/>
        <v>2626506</v>
      </c>
    </row>
    <row r="33" spans="2:22" outlineLevel="1">
      <c r="B33" s="74" t="s">
        <v>38</v>
      </c>
      <c r="C33" s="75" t="str">
        <f t="shared" ref="C33:V33" si="28">C126</f>
        <v>380439802380</v>
      </c>
      <c r="D33" s="75" t="str">
        <f t="shared" si="28"/>
        <v>Village of Hoosick Falls</v>
      </c>
      <c r="E33" s="75" t="str">
        <f t="shared" si="28"/>
        <v>Rensselaer</v>
      </c>
      <c r="F33" s="75" t="str">
        <f t="shared" si="28"/>
        <v>05/31</v>
      </c>
      <c r="G33" s="76">
        <f t="shared" si="28"/>
        <v>3501</v>
      </c>
      <c r="H33" s="76">
        <f t="shared" si="28"/>
        <v>0</v>
      </c>
      <c r="I33" s="77">
        <f t="shared" si="28"/>
        <v>1.6</v>
      </c>
      <c r="J33" s="78">
        <f t="shared" si="28"/>
        <v>152269985</v>
      </c>
      <c r="K33" s="78">
        <f t="shared" si="28"/>
        <v>14295272</v>
      </c>
      <c r="L33" s="79">
        <f t="shared" si="28"/>
        <v>921776</v>
      </c>
      <c r="M33" s="79">
        <f t="shared" si="28"/>
        <v>363542</v>
      </c>
      <c r="N33" s="79">
        <f t="shared" si="28"/>
        <v>1202102</v>
      </c>
      <c r="O33" s="80">
        <f t="shared" si="28"/>
        <v>2487420</v>
      </c>
      <c r="P33" s="79">
        <f t="shared" si="28"/>
        <v>2013859</v>
      </c>
      <c r="Q33" s="79">
        <f t="shared" si="28"/>
        <v>326465</v>
      </c>
      <c r="R33" s="79">
        <f t="shared" si="28"/>
        <v>13850</v>
      </c>
      <c r="S33" s="80">
        <f t="shared" si="28"/>
        <v>340315</v>
      </c>
      <c r="T33" s="80">
        <f t="shared" si="28"/>
        <v>4841594</v>
      </c>
      <c r="U33" s="79">
        <f t="shared" si="28"/>
        <v>0</v>
      </c>
      <c r="V33" s="212">
        <f t="shared" si="28"/>
        <v>4841594</v>
      </c>
    </row>
    <row r="34" spans="2:22" outlineLevel="1">
      <c r="B34" s="73" t="s">
        <v>39</v>
      </c>
      <c r="C34" s="41" t="str">
        <f t="shared" ref="C34:V34" si="29">C127</f>
        <v>380356100000</v>
      </c>
      <c r="D34" s="41" t="str">
        <f t="shared" si="29"/>
        <v>Town of Nassau</v>
      </c>
      <c r="E34" s="41" t="str">
        <f t="shared" si="29"/>
        <v>Rensselaer</v>
      </c>
      <c r="F34" s="41" t="str">
        <f t="shared" si="29"/>
        <v>12/31</v>
      </c>
      <c r="G34" s="54">
        <f t="shared" si="29"/>
        <v>4789</v>
      </c>
      <c r="H34" s="42">
        <f t="shared" si="29"/>
        <v>0</v>
      </c>
      <c r="I34" s="42">
        <f t="shared" si="29"/>
        <v>44.4</v>
      </c>
      <c r="J34" s="43">
        <f t="shared" si="29"/>
        <v>364096939</v>
      </c>
      <c r="K34" s="43">
        <f t="shared" si="29"/>
        <v>447934</v>
      </c>
      <c r="L34" s="43">
        <f t="shared" si="29"/>
        <v>575406</v>
      </c>
      <c r="M34" s="43">
        <f t="shared" si="29"/>
        <v>244107</v>
      </c>
      <c r="N34" s="43">
        <f t="shared" si="29"/>
        <v>1028009</v>
      </c>
      <c r="O34" s="44">
        <f t="shared" si="29"/>
        <v>1847522</v>
      </c>
      <c r="P34" s="43">
        <f t="shared" si="29"/>
        <v>231724</v>
      </c>
      <c r="Q34" s="43">
        <f t="shared" si="29"/>
        <v>67766</v>
      </c>
      <c r="R34" s="43">
        <f t="shared" si="29"/>
        <v>9398</v>
      </c>
      <c r="S34" s="44">
        <f t="shared" si="29"/>
        <v>77163</v>
      </c>
      <c r="T34" s="44">
        <f t="shared" si="29"/>
        <v>2156409</v>
      </c>
      <c r="U34" s="43">
        <f t="shared" si="29"/>
        <v>201756</v>
      </c>
      <c r="V34" s="212">
        <f t="shared" si="29"/>
        <v>2358165</v>
      </c>
    </row>
    <row r="35" spans="2:22" outlineLevel="1">
      <c r="B35" s="74" t="s">
        <v>105</v>
      </c>
      <c r="C35" s="75" t="str">
        <f t="shared" ref="C35:V35" si="30">C128</f>
        <v>380456101435</v>
      </c>
      <c r="D35" s="75" t="str">
        <f t="shared" si="30"/>
        <v>Village of East Nassau</v>
      </c>
      <c r="E35" s="75" t="str">
        <f t="shared" si="30"/>
        <v>Rensselaer</v>
      </c>
      <c r="F35" s="75" t="str">
        <f t="shared" si="30"/>
        <v>05/31</v>
      </c>
      <c r="G35" s="77">
        <f t="shared" si="30"/>
        <v>587</v>
      </c>
      <c r="H35" s="77">
        <f t="shared" si="30"/>
        <v>0</v>
      </c>
      <c r="I35" s="77">
        <f t="shared" si="30"/>
        <v>4.9000000000000004</v>
      </c>
      <c r="J35" s="78">
        <f t="shared" si="30"/>
        <v>41915863</v>
      </c>
      <c r="K35" s="77">
        <f t="shared" si="30"/>
        <v>0</v>
      </c>
      <c r="L35" s="79">
        <f t="shared" si="30"/>
        <v>20500</v>
      </c>
      <c r="M35" s="79">
        <f t="shared" si="30"/>
        <v>2106</v>
      </c>
      <c r="N35" s="79">
        <f t="shared" si="30"/>
        <v>79954</v>
      </c>
      <c r="O35" s="80">
        <f t="shared" si="30"/>
        <v>102560</v>
      </c>
      <c r="P35" s="79">
        <f t="shared" si="30"/>
        <v>42346</v>
      </c>
      <c r="Q35" s="79">
        <f t="shared" si="30"/>
        <v>0</v>
      </c>
      <c r="R35" s="79">
        <f t="shared" si="30"/>
        <v>0</v>
      </c>
      <c r="S35" s="80">
        <f t="shared" si="30"/>
        <v>0</v>
      </c>
      <c r="T35" s="80">
        <f t="shared" si="30"/>
        <v>144906</v>
      </c>
      <c r="U35" s="79">
        <f t="shared" si="30"/>
        <v>0</v>
      </c>
      <c r="V35" s="212">
        <f t="shared" si="30"/>
        <v>144906</v>
      </c>
    </row>
    <row r="36" spans="2:22" outlineLevel="1">
      <c r="B36" s="73" t="s">
        <v>40</v>
      </c>
      <c r="C36" s="41" t="str">
        <f t="shared" ref="C36:V36" si="31">C129</f>
        <v>380359500000</v>
      </c>
      <c r="D36" s="41" t="str">
        <f t="shared" si="31"/>
        <v>Town of North Greenbush</v>
      </c>
      <c r="E36" s="41" t="str">
        <f t="shared" si="31"/>
        <v>Rensselaer</v>
      </c>
      <c r="F36" s="41" t="str">
        <f t="shared" si="31"/>
        <v>12/31</v>
      </c>
      <c r="G36" s="54">
        <f t="shared" si="31"/>
        <v>12075</v>
      </c>
      <c r="H36" s="42">
        <f t="shared" si="31"/>
        <v>0</v>
      </c>
      <c r="I36" s="42">
        <f t="shared" si="31"/>
        <v>18.600000000000001</v>
      </c>
      <c r="J36" s="43">
        <f t="shared" si="31"/>
        <v>935986053</v>
      </c>
      <c r="K36" s="43">
        <f t="shared" si="31"/>
        <v>21774000</v>
      </c>
      <c r="L36" s="43">
        <f t="shared" si="31"/>
        <v>3258476</v>
      </c>
      <c r="M36" s="43">
        <f t="shared" si="31"/>
        <v>1345950</v>
      </c>
      <c r="N36" s="43">
        <f t="shared" si="31"/>
        <v>3374330</v>
      </c>
      <c r="O36" s="44">
        <f t="shared" si="31"/>
        <v>7978757</v>
      </c>
      <c r="P36" s="43">
        <f t="shared" si="31"/>
        <v>2117895</v>
      </c>
      <c r="Q36" s="43">
        <f t="shared" si="31"/>
        <v>1553000</v>
      </c>
      <c r="R36" s="43">
        <f t="shared" si="31"/>
        <v>614376</v>
      </c>
      <c r="S36" s="44">
        <f t="shared" si="31"/>
        <v>2167376</v>
      </c>
      <c r="T36" s="44">
        <f t="shared" si="31"/>
        <v>12264027</v>
      </c>
      <c r="U36" s="43">
        <f t="shared" si="31"/>
        <v>13049</v>
      </c>
      <c r="V36" s="212">
        <f t="shared" si="31"/>
        <v>12277076</v>
      </c>
    </row>
    <row r="37" spans="2:22" outlineLevel="1">
      <c r="B37" s="73" t="s">
        <v>135</v>
      </c>
      <c r="C37" s="41" t="str">
        <f t="shared" ref="C37:V37" si="32">C130</f>
        <v>380365600000</v>
      </c>
      <c r="D37" s="41" t="str">
        <f t="shared" si="32"/>
        <v>Town of Petersburgh</v>
      </c>
      <c r="E37" s="41" t="str">
        <f t="shared" si="32"/>
        <v>Rensselaer</v>
      </c>
      <c r="F37" s="41" t="str">
        <f t="shared" si="32"/>
        <v>12/31</v>
      </c>
      <c r="G37" s="54">
        <f t="shared" si="32"/>
        <v>1525</v>
      </c>
      <c r="H37" s="42">
        <f t="shared" si="32"/>
        <v>0</v>
      </c>
      <c r="I37" s="42">
        <f t="shared" si="32"/>
        <v>41.6</v>
      </c>
      <c r="J37" s="43">
        <f t="shared" si="32"/>
        <v>121889374</v>
      </c>
      <c r="K37" s="43">
        <f t="shared" si="32"/>
        <v>242400</v>
      </c>
      <c r="L37" s="43">
        <f t="shared" si="32"/>
        <v>258707</v>
      </c>
      <c r="M37" s="43">
        <f t="shared" si="32"/>
        <v>84964</v>
      </c>
      <c r="N37" s="43">
        <f t="shared" si="32"/>
        <v>363284</v>
      </c>
      <c r="O37" s="44">
        <f t="shared" si="32"/>
        <v>706955</v>
      </c>
      <c r="P37" s="43">
        <f t="shared" si="32"/>
        <v>74105</v>
      </c>
      <c r="Q37" s="43">
        <f t="shared" si="32"/>
        <v>23500</v>
      </c>
      <c r="R37" s="43">
        <f t="shared" si="32"/>
        <v>11621</v>
      </c>
      <c r="S37" s="44">
        <f t="shared" si="32"/>
        <v>35121</v>
      </c>
      <c r="T37" s="44">
        <f t="shared" si="32"/>
        <v>816181</v>
      </c>
      <c r="U37" s="43">
        <f t="shared" si="32"/>
        <v>10109</v>
      </c>
      <c r="V37" s="212">
        <f t="shared" si="32"/>
        <v>826290</v>
      </c>
    </row>
    <row r="38" spans="2:22" outlineLevel="1">
      <c r="B38" s="73" t="s">
        <v>42</v>
      </c>
      <c r="C38" s="41" t="str">
        <f t="shared" ref="C38:V38" si="33">C131</f>
        <v>380367000000</v>
      </c>
      <c r="D38" s="41" t="str">
        <f t="shared" si="33"/>
        <v>Town of Pittstown</v>
      </c>
      <c r="E38" s="41" t="str">
        <f t="shared" si="33"/>
        <v>Rensselaer</v>
      </c>
      <c r="F38" s="41" t="str">
        <f t="shared" si="33"/>
        <v>12/31</v>
      </c>
      <c r="G38" s="54">
        <f t="shared" si="33"/>
        <v>5735</v>
      </c>
      <c r="H38" s="42">
        <f t="shared" si="33"/>
        <v>0</v>
      </c>
      <c r="I38" s="42">
        <f t="shared" si="33"/>
        <v>61.6</v>
      </c>
      <c r="J38" s="43">
        <f t="shared" si="33"/>
        <v>380220315</v>
      </c>
      <c r="K38" s="43">
        <f t="shared" si="33"/>
        <v>16630</v>
      </c>
      <c r="L38" s="43">
        <f t="shared" si="33"/>
        <v>631605</v>
      </c>
      <c r="M38" s="43">
        <f t="shared" si="33"/>
        <v>273282</v>
      </c>
      <c r="N38" s="43">
        <f t="shared" si="33"/>
        <v>1125809</v>
      </c>
      <c r="O38" s="44">
        <f t="shared" si="33"/>
        <v>2030696</v>
      </c>
      <c r="P38" s="43">
        <f t="shared" si="33"/>
        <v>429463</v>
      </c>
      <c r="Q38" s="43">
        <f t="shared" si="33"/>
        <v>23915</v>
      </c>
      <c r="R38" s="43">
        <f t="shared" si="33"/>
        <v>2389</v>
      </c>
      <c r="S38" s="44">
        <f t="shared" si="33"/>
        <v>26304</v>
      </c>
      <c r="T38" s="44">
        <f t="shared" si="33"/>
        <v>2486463</v>
      </c>
      <c r="U38" s="43">
        <f t="shared" si="33"/>
        <v>0</v>
      </c>
      <c r="V38" s="212">
        <f t="shared" si="33"/>
        <v>2486463</v>
      </c>
    </row>
    <row r="39" spans="2:22" outlineLevel="1">
      <c r="B39" s="73" t="s">
        <v>43</v>
      </c>
      <c r="C39" s="41" t="str">
        <f t="shared" ref="C39:V39" si="34">C132</f>
        <v>380367600000</v>
      </c>
      <c r="D39" s="41" t="str">
        <f t="shared" si="34"/>
        <v>Town of Poestenkill</v>
      </c>
      <c r="E39" s="41" t="str">
        <f t="shared" si="34"/>
        <v>Rensselaer</v>
      </c>
      <c r="F39" s="41" t="str">
        <f t="shared" si="34"/>
        <v>12/31</v>
      </c>
      <c r="G39" s="54">
        <f t="shared" si="34"/>
        <v>4530</v>
      </c>
      <c r="H39" s="42">
        <f t="shared" si="34"/>
        <v>0</v>
      </c>
      <c r="I39" s="42">
        <f t="shared" si="34"/>
        <v>32.4</v>
      </c>
      <c r="J39" s="43">
        <f t="shared" si="34"/>
        <v>342159337</v>
      </c>
      <c r="K39" s="43">
        <f t="shared" si="34"/>
        <v>9629493</v>
      </c>
      <c r="L39" s="43">
        <f t="shared" si="34"/>
        <v>585049</v>
      </c>
      <c r="M39" s="43">
        <f t="shared" si="34"/>
        <v>218311</v>
      </c>
      <c r="N39" s="43">
        <f t="shared" si="34"/>
        <v>624332</v>
      </c>
      <c r="O39" s="44">
        <f t="shared" si="34"/>
        <v>1427692</v>
      </c>
      <c r="P39" s="43">
        <f t="shared" si="34"/>
        <v>9796725</v>
      </c>
      <c r="Q39" s="43">
        <f t="shared" si="34"/>
        <v>97282</v>
      </c>
      <c r="R39" s="43">
        <f t="shared" si="34"/>
        <v>9241</v>
      </c>
      <c r="S39" s="44">
        <f t="shared" si="34"/>
        <v>106523</v>
      </c>
      <c r="T39" s="44">
        <f t="shared" si="34"/>
        <v>11330940</v>
      </c>
      <c r="U39" s="43">
        <f t="shared" si="34"/>
        <v>0</v>
      </c>
      <c r="V39" s="212">
        <f t="shared" si="34"/>
        <v>11330940</v>
      </c>
    </row>
    <row r="40" spans="2:22" outlineLevel="1">
      <c r="B40" s="72" t="s">
        <v>44</v>
      </c>
      <c r="C40" s="41" t="str">
        <f t="shared" ref="C40:V40" si="35">C133</f>
        <v>380247000000</v>
      </c>
      <c r="D40" s="41" t="str">
        <f t="shared" si="35"/>
        <v>City of Rensselaer</v>
      </c>
      <c r="E40" s="41" t="str">
        <f t="shared" si="35"/>
        <v>Rensselaer</v>
      </c>
      <c r="F40" s="41" t="str">
        <f t="shared" si="35"/>
        <v>07/31</v>
      </c>
      <c r="G40" s="54">
        <f t="shared" si="35"/>
        <v>9392</v>
      </c>
      <c r="H40" s="42">
        <f t="shared" si="35"/>
        <v>0</v>
      </c>
      <c r="I40" s="42">
        <f t="shared" si="35"/>
        <v>3.2</v>
      </c>
      <c r="J40" s="43">
        <f t="shared" si="35"/>
        <v>405901319</v>
      </c>
      <c r="K40" s="43">
        <f t="shared" si="35"/>
        <v>4592949</v>
      </c>
      <c r="L40" s="43">
        <f t="shared" si="35"/>
        <v>5303265</v>
      </c>
      <c r="M40" s="43">
        <f t="shared" si="35"/>
        <v>2702065</v>
      </c>
      <c r="N40" s="43">
        <f t="shared" si="35"/>
        <v>2976696</v>
      </c>
      <c r="O40" s="44">
        <f t="shared" si="35"/>
        <v>10982026</v>
      </c>
      <c r="P40" s="43">
        <f t="shared" si="35"/>
        <v>5206152</v>
      </c>
      <c r="Q40" s="43">
        <f t="shared" si="35"/>
        <v>552247</v>
      </c>
      <c r="R40" s="43">
        <f t="shared" si="35"/>
        <v>200842</v>
      </c>
      <c r="S40" s="44">
        <f t="shared" si="35"/>
        <v>753088</v>
      </c>
      <c r="T40" s="44">
        <f t="shared" si="35"/>
        <v>16941267</v>
      </c>
      <c r="U40" s="43">
        <f t="shared" si="35"/>
        <v>177500</v>
      </c>
      <c r="V40" s="212">
        <f t="shared" si="35"/>
        <v>17118767</v>
      </c>
    </row>
    <row r="41" spans="2:22" outlineLevel="1">
      <c r="B41" s="73" t="s">
        <v>45</v>
      </c>
      <c r="C41" s="41" t="str">
        <f t="shared" ref="C41:V41" si="36">C134</f>
        <v>380374100000</v>
      </c>
      <c r="D41" s="41" t="str">
        <f t="shared" si="36"/>
        <v>Town of Sand Lake</v>
      </c>
      <c r="E41" s="41" t="str">
        <f t="shared" si="36"/>
        <v>Rensselaer</v>
      </c>
      <c r="F41" s="41" t="str">
        <f t="shared" si="36"/>
        <v>12/31</v>
      </c>
      <c r="G41" s="54">
        <f t="shared" si="36"/>
        <v>8530</v>
      </c>
      <c r="H41" s="42">
        <f t="shared" si="36"/>
        <v>0</v>
      </c>
      <c r="I41" s="42">
        <f t="shared" si="36"/>
        <v>35.1</v>
      </c>
      <c r="J41" s="43">
        <f t="shared" si="36"/>
        <v>726584506</v>
      </c>
      <c r="K41" s="43">
        <f t="shared" si="36"/>
        <v>2411252</v>
      </c>
      <c r="L41" s="43">
        <f t="shared" si="36"/>
        <v>1469797</v>
      </c>
      <c r="M41" s="43">
        <f t="shared" si="36"/>
        <v>458202</v>
      </c>
      <c r="N41" s="43">
        <f t="shared" si="36"/>
        <v>1509810</v>
      </c>
      <c r="O41" s="44">
        <f t="shared" si="36"/>
        <v>3437809</v>
      </c>
      <c r="P41" s="43">
        <f t="shared" si="36"/>
        <v>1088584</v>
      </c>
      <c r="Q41" s="43">
        <f t="shared" si="36"/>
        <v>55000</v>
      </c>
      <c r="R41" s="43">
        <f t="shared" si="36"/>
        <v>262269</v>
      </c>
      <c r="S41" s="44">
        <f t="shared" si="36"/>
        <v>317269</v>
      </c>
      <c r="T41" s="44">
        <f t="shared" si="36"/>
        <v>4843661</v>
      </c>
      <c r="U41" s="43">
        <f t="shared" si="36"/>
        <v>182960</v>
      </c>
      <c r="V41" s="212">
        <f t="shared" si="36"/>
        <v>5026621</v>
      </c>
    </row>
    <row r="42" spans="2:22" outlineLevel="1">
      <c r="B42" s="73" t="s">
        <v>46</v>
      </c>
      <c r="C42" s="41" t="str">
        <f t="shared" ref="C42:V42" si="37">C135</f>
        <v>380375200000</v>
      </c>
      <c r="D42" s="41" t="str">
        <f t="shared" si="37"/>
        <v>Town of Schaghticoke</v>
      </c>
      <c r="E42" s="41" t="str">
        <f t="shared" si="37"/>
        <v>Rensselaer</v>
      </c>
      <c r="F42" s="41" t="str">
        <f t="shared" si="37"/>
        <v>12/31</v>
      </c>
      <c r="G42" s="54">
        <f t="shared" si="37"/>
        <v>7679</v>
      </c>
      <c r="H42" s="42">
        <f t="shared" si="37"/>
        <v>0</v>
      </c>
      <c r="I42" s="42">
        <f t="shared" si="37"/>
        <v>49.8</v>
      </c>
      <c r="J42" s="43">
        <f t="shared" si="37"/>
        <v>582264982</v>
      </c>
      <c r="K42" s="43">
        <f t="shared" si="37"/>
        <v>5545750</v>
      </c>
      <c r="L42" s="43">
        <f t="shared" si="37"/>
        <v>900851</v>
      </c>
      <c r="M42" s="43">
        <f t="shared" si="37"/>
        <v>427630</v>
      </c>
      <c r="N42" s="43">
        <f t="shared" si="37"/>
        <v>1946995</v>
      </c>
      <c r="O42" s="44">
        <f t="shared" si="37"/>
        <v>3275476</v>
      </c>
      <c r="P42" s="43">
        <f t="shared" si="37"/>
        <v>280917</v>
      </c>
      <c r="Q42" s="43">
        <f t="shared" si="37"/>
        <v>352950</v>
      </c>
      <c r="R42" s="43">
        <f t="shared" si="37"/>
        <v>44921</v>
      </c>
      <c r="S42" s="44">
        <f t="shared" si="37"/>
        <v>397871</v>
      </c>
      <c r="T42" s="44">
        <f t="shared" si="37"/>
        <v>3954264</v>
      </c>
      <c r="U42" s="43">
        <f t="shared" si="37"/>
        <v>34671</v>
      </c>
      <c r="V42" s="212">
        <f t="shared" si="37"/>
        <v>3988935</v>
      </c>
    </row>
    <row r="43" spans="2:22" outlineLevel="1">
      <c r="B43" s="74" t="s">
        <v>47</v>
      </c>
      <c r="C43" s="75" t="str">
        <f t="shared" ref="C43:V43" si="38">C136</f>
        <v>380475204460</v>
      </c>
      <c r="D43" s="75" t="str">
        <f t="shared" si="38"/>
        <v>Village of Schaghticoke</v>
      </c>
      <c r="E43" s="75" t="str">
        <f t="shared" si="38"/>
        <v>Rensselaer</v>
      </c>
      <c r="F43" s="75" t="str">
        <f t="shared" si="38"/>
        <v>05/31</v>
      </c>
      <c r="G43" s="77">
        <f t="shared" si="38"/>
        <v>592</v>
      </c>
      <c r="H43" s="77">
        <f t="shared" si="38"/>
        <v>0</v>
      </c>
      <c r="I43" s="77">
        <f t="shared" si="38"/>
        <v>0.8</v>
      </c>
      <c r="J43" s="78">
        <f t="shared" si="38"/>
        <v>43080391</v>
      </c>
      <c r="K43" s="77">
        <f t="shared" si="38"/>
        <v>0</v>
      </c>
      <c r="L43" s="79">
        <f t="shared" si="38"/>
        <v>78986</v>
      </c>
      <c r="M43" s="79">
        <f t="shared" si="38"/>
        <v>18157</v>
      </c>
      <c r="N43" s="79">
        <f t="shared" si="38"/>
        <v>167245</v>
      </c>
      <c r="O43" s="80">
        <f t="shared" si="38"/>
        <v>264388</v>
      </c>
      <c r="P43" s="79">
        <f t="shared" si="38"/>
        <v>502391</v>
      </c>
      <c r="Q43" s="79">
        <f t="shared" si="38"/>
        <v>0</v>
      </c>
      <c r="R43" s="79">
        <f t="shared" si="38"/>
        <v>0</v>
      </c>
      <c r="S43" s="80">
        <f t="shared" si="38"/>
        <v>0</v>
      </c>
      <c r="T43" s="80">
        <f t="shared" si="38"/>
        <v>766779</v>
      </c>
      <c r="U43" s="79">
        <f t="shared" si="38"/>
        <v>30000</v>
      </c>
      <c r="V43" s="212">
        <f t="shared" si="38"/>
        <v>796779</v>
      </c>
    </row>
    <row r="44" spans="2:22" outlineLevel="1">
      <c r="B44" s="73" t="s">
        <v>48</v>
      </c>
      <c r="C44" s="41" t="str">
        <f t="shared" ref="C44:V44" si="39">C137</f>
        <v>380375300000</v>
      </c>
      <c r="D44" s="41" t="str">
        <f t="shared" si="39"/>
        <v>Town of Schodack</v>
      </c>
      <c r="E44" s="41" t="str">
        <f t="shared" si="39"/>
        <v>Rensselaer</v>
      </c>
      <c r="F44" s="41" t="str">
        <f t="shared" si="39"/>
        <v>12/31</v>
      </c>
      <c r="G44" s="54">
        <f t="shared" si="39"/>
        <v>12794</v>
      </c>
      <c r="H44" s="42">
        <f t="shared" si="39"/>
        <v>0</v>
      </c>
      <c r="I44" s="42">
        <f t="shared" si="39"/>
        <v>61.9</v>
      </c>
      <c r="J44" s="43">
        <f t="shared" si="39"/>
        <v>1128496869</v>
      </c>
      <c r="K44" s="43">
        <f t="shared" si="39"/>
        <v>16469915</v>
      </c>
      <c r="L44" s="43">
        <f t="shared" si="39"/>
        <v>2999940</v>
      </c>
      <c r="M44" s="43">
        <f t="shared" si="39"/>
        <v>969406</v>
      </c>
      <c r="N44" s="43">
        <f t="shared" si="39"/>
        <v>2995418</v>
      </c>
      <c r="O44" s="44">
        <f t="shared" si="39"/>
        <v>6964765</v>
      </c>
      <c r="P44" s="43">
        <f t="shared" si="39"/>
        <v>1215375</v>
      </c>
      <c r="Q44" s="43">
        <f t="shared" si="39"/>
        <v>1025092</v>
      </c>
      <c r="R44" s="43">
        <f t="shared" si="39"/>
        <v>391092</v>
      </c>
      <c r="S44" s="44">
        <f t="shared" si="39"/>
        <v>1416184</v>
      </c>
      <c r="T44" s="44">
        <f t="shared" si="39"/>
        <v>9596324</v>
      </c>
      <c r="U44" s="43">
        <f t="shared" si="39"/>
        <v>3722343</v>
      </c>
      <c r="V44" s="212">
        <f t="shared" si="39"/>
        <v>13318667</v>
      </c>
    </row>
    <row r="45" spans="2:22" outlineLevel="1">
      <c r="B45" s="74" t="s">
        <v>49</v>
      </c>
      <c r="C45" s="75" t="str">
        <f t="shared" ref="C45:V45" si="40">C138</f>
        <v>380475300790</v>
      </c>
      <c r="D45" s="75" t="str">
        <f t="shared" si="40"/>
        <v>Village of Castleton-On-Hudson</v>
      </c>
      <c r="E45" s="75" t="str">
        <f t="shared" si="40"/>
        <v>Rensselaer</v>
      </c>
      <c r="F45" s="75" t="str">
        <f t="shared" si="40"/>
        <v>05/31</v>
      </c>
      <c r="G45" s="76">
        <f t="shared" si="40"/>
        <v>1473</v>
      </c>
      <c r="H45" s="76">
        <f t="shared" si="40"/>
        <v>0</v>
      </c>
      <c r="I45" s="77">
        <f t="shared" si="40"/>
        <v>0.7</v>
      </c>
      <c r="J45" s="77">
        <f t="shared" si="40"/>
        <v>118313321</v>
      </c>
      <c r="K45" s="78">
        <f t="shared" si="40"/>
        <v>2136558</v>
      </c>
      <c r="L45" s="79">
        <f t="shared" si="40"/>
        <v>526096</v>
      </c>
      <c r="M45" s="79">
        <f t="shared" si="40"/>
        <v>173820</v>
      </c>
      <c r="N45" s="79">
        <f t="shared" si="40"/>
        <v>607814</v>
      </c>
      <c r="O45" s="80">
        <f t="shared" si="40"/>
        <v>1307730</v>
      </c>
      <c r="P45" s="79">
        <f t="shared" si="40"/>
        <v>1149319</v>
      </c>
      <c r="Q45" s="79">
        <f t="shared" si="40"/>
        <v>109057</v>
      </c>
      <c r="R45" s="79">
        <f t="shared" si="40"/>
        <v>56395</v>
      </c>
      <c r="S45" s="80">
        <f t="shared" si="40"/>
        <v>165452</v>
      </c>
      <c r="T45" s="80">
        <f t="shared" si="40"/>
        <v>2622501</v>
      </c>
      <c r="U45" s="79">
        <f t="shared" si="40"/>
        <v>11933</v>
      </c>
      <c r="V45" s="212">
        <f t="shared" si="40"/>
        <v>2634434</v>
      </c>
    </row>
    <row r="46" spans="2:22" outlineLevel="1">
      <c r="B46" s="73" t="s">
        <v>50</v>
      </c>
      <c r="C46" s="41" t="str">
        <f t="shared" ref="C46:V46" si="41">C139</f>
        <v>380380400000</v>
      </c>
      <c r="D46" s="41" t="str">
        <f t="shared" si="41"/>
        <v>Town of Stephentown</v>
      </c>
      <c r="E46" s="41" t="str">
        <f t="shared" si="41"/>
        <v>Rensselaer</v>
      </c>
      <c r="F46" s="41" t="str">
        <f t="shared" si="41"/>
        <v>12/31</v>
      </c>
      <c r="G46" s="54">
        <f t="shared" si="41"/>
        <v>2903</v>
      </c>
      <c r="H46" s="42">
        <f t="shared" si="41"/>
        <v>0</v>
      </c>
      <c r="I46" s="42">
        <f t="shared" si="41"/>
        <v>57.9</v>
      </c>
      <c r="J46" s="43">
        <f t="shared" si="41"/>
        <v>258190053</v>
      </c>
      <c r="K46" s="82">
        <f t="shared" si="41"/>
        <v>0</v>
      </c>
      <c r="L46" s="43" t="str">
        <f t="shared" si="41"/>
        <v>-</v>
      </c>
      <c r="M46" s="43" t="str">
        <f t="shared" si="41"/>
        <v>-</v>
      </c>
      <c r="N46" s="43" t="str">
        <f t="shared" si="41"/>
        <v>-</v>
      </c>
      <c r="O46" s="44" t="str">
        <f t="shared" si="41"/>
        <v>-</v>
      </c>
      <c r="P46" s="43" t="str">
        <f t="shared" si="41"/>
        <v>-</v>
      </c>
      <c r="Q46" s="43" t="str">
        <f t="shared" si="41"/>
        <v>-</v>
      </c>
      <c r="R46" s="43" t="str">
        <f t="shared" si="41"/>
        <v>-</v>
      </c>
      <c r="S46" s="44" t="str">
        <f t="shared" si="41"/>
        <v>-</v>
      </c>
      <c r="T46" s="44" t="str">
        <f t="shared" si="41"/>
        <v>-</v>
      </c>
      <c r="U46" s="43" t="str">
        <f t="shared" si="41"/>
        <v>-</v>
      </c>
      <c r="V46" s="212" t="str">
        <f t="shared" si="41"/>
        <v>-</v>
      </c>
    </row>
    <row r="47" spans="2:22" outlineLevel="1">
      <c r="B47" s="86" t="s">
        <v>51</v>
      </c>
      <c r="C47" s="46" t="str">
        <f t="shared" ref="C47:V47" si="42">C140</f>
        <v>380257000000</v>
      </c>
      <c r="D47" s="46" t="str">
        <f t="shared" si="42"/>
        <v>City of Troy</v>
      </c>
      <c r="E47" s="46" t="str">
        <f t="shared" si="42"/>
        <v>Rensselaer</v>
      </c>
      <c r="F47" s="46" t="str">
        <f t="shared" si="42"/>
        <v>12/31</v>
      </c>
      <c r="G47" s="53">
        <f t="shared" si="42"/>
        <v>50129</v>
      </c>
      <c r="H47" s="47">
        <f t="shared" si="42"/>
        <v>0</v>
      </c>
      <c r="I47" s="47">
        <f t="shared" si="42"/>
        <v>10.4</v>
      </c>
      <c r="J47" s="48">
        <f t="shared" si="42"/>
        <v>1905426906</v>
      </c>
      <c r="K47" s="48">
        <f t="shared" si="42"/>
        <v>76568550</v>
      </c>
      <c r="L47" s="48">
        <f t="shared" si="42"/>
        <v>31650516</v>
      </c>
      <c r="M47" s="48">
        <f t="shared" si="42"/>
        <v>18675799</v>
      </c>
      <c r="N47" s="48">
        <f t="shared" si="42"/>
        <v>16081529</v>
      </c>
      <c r="O47" s="49">
        <f t="shared" si="42"/>
        <v>66407844</v>
      </c>
      <c r="P47" s="48">
        <f t="shared" si="42"/>
        <v>12878391</v>
      </c>
      <c r="Q47" s="48">
        <f t="shared" si="42"/>
        <v>4459485</v>
      </c>
      <c r="R47" s="48">
        <f t="shared" si="42"/>
        <v>2822635</v>
      </c>
      <c r="S47" s="49">
        <f t="shared" si="42"/>
        <v>7282120</v>
      </c>
      <c r="T47" s="49">
        <f t="shared" si="42"/>
        <v>86568355</v>
      </c>
      <c r="U47" s="48">
        <f t="shared" si="42"/>
        <v>3672867</v>
      </c>
      <c r="V47" s="218">
        <f t="shared" si="42"/>
        <v>90241222</v>
      </c>
    </row>
    <row r="48" spans="2:22">
      <c r="B48" s="67" t="s">
        <v>52</v>
      </c>
      <c r="C48" s="45" t="str">
        <f t="shared" ref="C48:V48" si="43">C141</f>
        <v>410100000000</v>
      </c>
      <c r="D48" s="45" t="str">
        <f t="shared" si="43"/>
        <v>County of Saratoga</v>
      </c>
      <c r="E48" s="45" t="str">
        <f t="shared" si="43"/>
        <v>Saratoga</v>
      </c>
      <c r="F48" s="45" t="str">
        <f t="shared" si="43"/>
        <v>12/31</v>
      </c>
      <c r="G48" s="68">
        <f t="shared" si="43"/>
        <v>219607</v>
      </c>
      <c r="H48" s="69">
        <f t="shared" si="43"/>
        <v>0</v>
      </c>
      <c r="I48" s="69">
        <f t="shared" si="43"/>
        <v>810</v>
      </c>
      <c r="J48" s="70">
        <f t="shared" si="43"/>
        <v>21886916706</v>
      </c>
      <c r="K48" s="70">
        <f t="shared" si="43"/>
        <v>79869000</v>
      </c>
      <c r="L48" s="70">
        <f t="shared" si="43"/>
        <v>68753381</v>
      </c>
      <c r="M48" s="70">
        <f t="shared" si="43"/>
        <v>41820436</v>
      </c>
      <c r="N48" s="70">
        <f t="shared" si="43"/>
        <v>147417081</v>
      </c>
      <c r="O48" s="71">
        <f t="shared" si="43"/>
        <v>257990898</v>
      </c>
      <c r="P48" s="70">
        <f t="shared" si="43"/>
        <v>26355697</v>
      </c>
      <c r="Q48" s="70">
        <f t="shared" si="43"/>
        <v>2400000</v>
      </c>
      <c r="R48" s="70">
        <f t="shared" si="43"/>
        <v>2494027</v>
      </c>
      <c r="S48" s="71">
        <f t="shared" si="43"/>
        <v>4894027</v>
      </c>
      <c r="T48" s="71">
        <f t="shared" si="43"/>
        <v>289240623</v>
      </c>
      <c r="U48" s="70">
        <f t="shared" si="43"/>
        <v>21023925</v>
      </c>
      <c r="V48" s="217">
        <f t="shared" si="43"/>
        <v>310264548</v>
      </c>
    </row>
    <row r="49" spans="2:22" outlineLevel="1">
      <c r="B49" s="85" t="s">
        <v>53</v>
      </c>
      <c r="C49" s="75" t="str">
        <f t="shared" ref="C49:V49" si="44">C142</f>
        <v>410453400340</v>
      </c>
      <c r="D49" s="75" t="str">
        <f t="shared" si="44"/>
        <v>Village of Ballston Spa</v>
      </c>
      <c r="E49" s="75" t="str">
        <f t="shared" si="44"/>
        <v>Saratoga</v>
      </c>
      <c r="F49" s="75" t="str">
        <f t="shared" si="44"/>
        <v>05/31</v>
      </c>
      <c r="G49" s="76">
        <f t="shared" si="44"/>
        <v>5409</v>
      </c>
      <c r="H49" s="76">
        <f t="shared" si="44"/>
        <v>0</v>
      </c>
      <c r="I49" s="77">
        <f t="shared" si="44"/>
        <v>1.6</v>
      </c>
      <c r="J49" s="78">
        <f t="shared" si="44"/>
        <v>334011245</v>
      </c>
      <c r="K49" s="78">
        <f t="shared" si="44"/>
        <v>952705</v>
      </c>
      <c r="L49" s="79">
        <f t="shared" si="44"/>
        <v>1421576</v>
      </c>
      <c r="M49" s="79">
        <f t="shared" si="44"/>
        <v>628864</v>
      </c>
      <c r="N49" s="79">
        <f t="shared" si="44"/>
        <v>2144934</v>
      </c>
      <c r="O49" s="80">
        <f t="shared" si="44"/>
        <v>4195375</v>
      </c>
      <c r="P49" s="79">
        <f t="shared" si="44"/>
        <v>225288</v>
      </c>
      <c r="Q49" s="79">
        <f t="shared" si="44"/>
        <v>301853</v>
      </c>
      <c r="R49" s="79">
        <f t="shared" si="44"/>
        <v>53043</v>
      </c>
      <c r="S49" s="80">
        <f t="shared" si="44"/>
        <v>354896</v>
      </c>
      <c r="T49" s="80">
        <f t="shared" si="44"/>
        <v>4775559</v>
      </c>
      <c r="U49" s="79">
        <f t="shared" si="44"/>
        <v>0</v>
      </c>
      <c r="V49" s="212">
        <f t="shared" si="44"/>
        <v>4775559</v>
      </c>
    </row>
    <row r="50" spans="2:22" outlineLevel="1">
      <c r="B50" s="73" t="s">
        <v>54</v>
      </c>
      <c r="C50" s="41" t="str">
        <f t="shared" ref="C50:V50" si="45">C143</f>
        <v>410304900000</v>
      </c>
      <c r="D50" s="41" t="str">
        <f t="shared" si="45"/>
        <v>Town of Ballston</v>
      </c>
      <c r="E50" s="41" t="str">
        <f t="shared" si="45"/>
        <v>Saratoga</v>
      </c>
      <c r="F50" s="41" t="str">
        <f t="shared" si="45"/>
        <v>12/31</v>
      </c>
      <c r="G50" s="54">
        <f t="shared" si="45"/>
        <v>9776</v>
      </c>
      <c r="H50" s="42">
        <f t="shared" si="45"/>
        <v>0</v>
      </c>
      <c r="I50" s="42">
        <f t="shared" si="45"/>
        <v>29.6</v>
      </c>
      <c r="J50" s="43">
        <f t="shared" si="45"/>
        <v>952484335</v>
      </c>
      <c r="K50" s="43">
        <f t="shared" si="45"/>
        <v>3970500</v>
      </c>
      <c r="L50" s="43">
        <f t="shared" si="45"/>
        <v>1324236</v>
      </c>
      <c r="M50" s="43">
        <f t="shared" si="45"/>
        <v>550536</v>
      </c>
      <c r="N50" s="43">
        <f t="shared" si="45"/>
        <v>1945088</v>
      </c>
      <c r="O50" s="44">
        <f t="shared" si="45"/>
        <v>3819860</v>
      </c>
      <c r="P50" s="43">
        <f t="shared" si="45"/>
        <v>1095659</v>
      </c>
      <c r="Q50" s="43">
        <f t="shared" si="45"/>
        <v>377500</v>
      </c>
      <c r="R50" s="43">
        <f t="shared" si="45"/>
        <v>130069</v>
      </c>
      <c r="S50" s="44">
        <f t="shared" si="45"/>
        <v>507569</v>
      </c>
      <c r="T50" s="44">
        <f t="shared" si="45"/>
        <v>5423088</v>
      </c>
      <c r="U50" s="43">
        <f t="shared" si="45"/>
        <v>0</v>
      </c>
      <c r="V50" s="212">
        <f t="shared" si="45"/>
        <v>5423088</v>
      </c>
    </row>
    <row r="51" spans="2:22" outlineLevel="1">
      <c r="B51" s="73" t="s">
        <v>55</v>
      </c>
      <c r="C51" s="41" t="str">
        <f t="shared" ref="C51:V51" si="46">C144</f>
        <v>410314700000</v>
      </c>
      <c r="D51" s="41" t="str">
        <f t="shared" si="46"/>
        <v>Town of Charlton</v>
      </c>
      <c r="E51" s="41" t="str">
        <f t="shared" si="46"/>
        <v>Saratoga</v>
      </c>
      <c r="F51" s="41" t="str">
        <f t="shared" si="46"/>
        <v>12/31</v>
      </c>
      <c r="G51" s="54">
        <f t="shared" si="46"/>
        <v>4133</v>
      </c>
      <c r="H51" s="42">
        <f t="shared" si="46"/>
        <v>0</v>
      </c>
      <c r="I51" s="42">
        <f t="shared" si="46"/>
        <v>32.799999999999997</v>
      </c>
      <c r="J51" s="43">
        <f t="shared" si="46"/>
        <v>441650710</v>
      </c>
      <c r="K51" s="43">
        <f t="shared" si="46"/>
        <v>1853600</v>
      </c>
      <c r="L51" s="43">
        <f t="shared" si="46"/>
        <v>566966</v>
      </c>
      <c r="M51" s="43">
        <f t="shared" si="46"/>
        <v>179598</v>
      </c>
      <c r="N51" s="43">
        <f t="shared" si="46"/>
        <v>785425</v>
      </c>
      <c r="O51" s="44">
        <f t="shared" si="46"/>
        <v>1531989</v>
      </c>
      <c r="P51" s="43">
        <f t="shared" si="46"/>
        <v>234305</v>
      </c>
      <c r="Q51" s="43">
        <f t="shared" si="46"/>
        <v>80450</v>
      </c>
      <c r="R51" s="43">
        <f t="shared" si="46"/>
        <v>67469</v>
      </c>
      <c r="S51" s="44">
        <f t="shared" si="46"/>
        <v>147919</v>
      </c>
      <c r="T51" s="44">
        <f t="shared" si="46"/>
        <v>1914213</v>
      </c>
      <c r="U51" s="43">
        <f t="shared" si="46"/>
        <v>0</v>
      </c>
      <c r="V51" s="212">
        <f t="shared" si="46"/>
        <v>1914213</v>
      </c>
    </row>
    <row r="52" spans="2:22" outlineLevel="1">
      <c r="B52" s="73" t="s">
        <v>56</v>
      </c>
      <c r="C52" s="41" t="str">
        <f t="shared" ref="C52:V52" si="47">C145</f>
        <v>410317400000</v>
      </c>
      <c r="D52" s="41" t="str">
        <f t="shared" si="47"/>
        <v>Town of Clifton Park</v>
      </c>
      <c r="E52" s="41" t="str">
        <f t="shared" si="47"/>
        <v>Saratoga</v>
      </c>
      <c r="F52" s="41" t="str">
        <f t="shared" si="47"/>
        <v>12/31</v>
      </c>
      <c r="G52" s="54">
        <f t="shared" si="47"/>
        <v>36705</v>
      </c>
      <c r="H52" s="42">
        <f t="shared" si="47"/>
        <v>0</v>
      </c>
      <c r="I52" s="42">
        <f t="shared" si="47"/>
        <v>48.2</v>
      </c>
      <c r="J52" s="43">
        <f t="shared" si="47"/>
        <v>3896606465</v>
      </c>
      <c r="K52" s="43">
        <f t="shared" si="47"/>
        <v>12057491</v>
      </c>
      <c r="L52" s="43">
        <f t="shared" si="47"/>
        <v>6320893</v>
      </c>
      <c r="M52" s="43">
        <f t="shared" si="47"/>
        <v>3279495</v>
      </c>
      <c r="N52" s="43">
        <f t="shared" si="47"/>
        <v>9086978</v>
      </c>
      <c r="O52" s="44">
        <f t="shared" si="47"/>
        <v>18687366</v>
      </c>
      <c r="P52" s="43">
        <f t="shared" si="47"/>
        <v>3178195</v>
      </c>
      <c r="Q52" s="43">
        <f t="shared" si="47"/>
        <v>576957</v>
      </c>
      <c r="R52" s="43">
        <f t="shared" si="47"/>
        <v>469538</v>
      </c>
      <c r="S52" s="44">
        <f t="shared" si="47"/>
        <v>1046495</v>
      </c>
      <c r="T52" s="44">
        <f t="shared" si="47"/>
        <v>22912056</v>
      </c>
      <c r="U52" s="43">
        <f t="shared" si="47"/>
        <v>3820295</v>
      </c>
      <c r="V52" s="212">
        <f t="shared" si="47"/>
        <v>26732351</v>
      </c>
    </row>
    <row r="53" spans="2:22" outlineLevel="1">
      <c r="B53" s="73" t="s">
        <v>57</v>
      </c>
      <c r="C53" s="41" t="str">
        <f t="shared" ref="C53:V53" si="48">C146</f>
        <v>410320000000</v>
      </c>
      <c r="D53" s="41" t="str">
        <f t="shared" si="48"/>
        <v>Town of Corinth</v>
      </c>
      <c r="E53" s="41" t="str">
        <f t="shared" si="48"/>
        <v>Saratoga</v>
      </c>
      <c r="F53" s="41" t="str">
        <f t="shared" si="48"/>
        <v>12/31</v>
      </c>
      <c r="G53" s="54">
        <f t="shared" si="48"/>
        <v>6531</v>
      </c>
      <c r="H53" s="42">
        <f t="shared" si="48"/>
        <v>0</v>
      </c>
      <c r="I53" s="42">
        <f t="shared" si="48"/>
        <v>56.8</v>
      </c>
      <c r="J53" s="43">
        <f t="shared" si="48"/>
        <v>549529510</v>
      </c>
      <c r="K53" s="82">
        <f t="shared" si="48"/>
        <v>0</v>
      </c>
      <c r="L53" s="43">
        <f t="shared" si="48"/>
        <v>1332951</v>
      </c>
      <c r="M53" s="43">
        <f t="shared" si="48"/>
        <v>437423</v>
      </c>
      <c r="N53" s="43">
        <f t="shared" si="48"/>
        <v>1321527</v>
      </c>
      <c r="O53" s="44">
        <f t="shared" si="48"/>
        <v>3091902</v>
      </c>
      <c r="P53" s="43">
        <f t="shared" si="48"/>
        <v>1242637</v>
      </c>
      <c r="Q53" s="43">
        <f t="shared" si="48"/>
        <v>0</v>
      </c>
      <c r="R53" s="43">
        <f t="shared" si="48"/>
        <v>0</v>
      </c>
      <c r="S53" s="44">
        <f t="shared" si="48"/>
        <v>0</v>
      </c>
      <c r="T53" s="44">
        <f t="shared" si="48"/>
        <v>4334538</v>
      </c>
      <c r="U53" s="43">
        <f t="shared" si="48"/>
        <v>0</v>
      </c>
      <c r="V53" s="212">
        <f t="shared" si="48"/>
        <v>4334538</v>
      </c>
    </row>
    <row r="54" spans="2:22" outlineLevel="1">
      <c r="B54" s="74" t="s">
        <v>58</v>
      </c>
      <c r="C54" s="75" t="str">
        <f t="shared" ref="C54:V54" si="49">C147</f>
        <v>410420001150</v>
      </c>
      <c r="D54" s="75" t="str">
        <f t="shared" si="49"/>
        <v>Village of Corinth</v>
      </c>
      <c r="E54" s="75" t="str">
        <f t="shared" si="49"/>
        <v>Saratoga</v>
      </c>
      <c r="F54" s="75" t="str">
        <f t="shared" si="49"/>
        <v>05/31</v>
      </c>
      <c r="G54" s="76">
        <f t="shared" si="49"/>
        <v>2559</v>
      </c>
      <c r="H54" s="76">
        <f t="shared" si="49"/>
        <v>0</v>
      </c>
      <c r="I54" s="77">
        <f t="shared" si="49"/>
        <v>1.1000000000000001</v>
      </c>
      <c r="J54" s="78">
        <f t="shared" si="49"/>
        <v>240958385</v>
      </c>
      <c r="K54" s="78">
        <f t="shared" si="49"/>
        <v>5990000</v>
      </c>
      <c r="L54" s="79">
        <f t="shared" si="49"/>
        <v>786322</v>
      </c>
      <c r="M54" s="79">
        <f t="shared" si="49"/>
        <v>423314</v>
      </c>
      <c r="N54" s="79">
        <f t="shared" si="49"/>
        <v>2020106</v>
      </c>
      <c r="O54" s="80">
        <f t="shared" si="49"/>
        <v>3229742</v>
      </c>
      <c r="P54" s="79">
        <f t="shared" si="49"/>
        <v>721945</v>
      </c>
      <c r="Q54" s="79">
        <f t="shared" si="49"/>
        <v>170000</v>
      </c>
      <c r="R54" s="79">
        <f t="shared" si="49"/>
        <v>289934</v>
      </c>
      <c r="S54" s="80">
        <f t="shared" si="49"/>
        <v>459934</v>
      </c>
      <c r="T54" s="80">
        <f t="shared" si="49"/>
        <v>4411620</v>
      </c>
      <c r="U54" s="79">
        <f t="shared" si="49"/>
        <v>488546</v>
      </c>
      <c r="V54" s="212">
        <f t="shared" si="49"/>
        <v>4900166</v>
      </c>
    </row>
    <row r="55" spans="2:22" outlineLevel="1">
      <c r="B55" s="73" t="s">
        <v>59</v>
      </c>
      <c r="C55" s="41" t="str">
        <f t="shared" ref="C55:V55" si="50">C148</f>
        <v>410322000000</v>
      </c>
      <c r="D55" s="41" t="str">
        <f t="shared" si="50"/>
        <v>Town of Day</v>
      </c>
      <c r="E55" s="41" t="str">
        <f t="shared" si="50"/>
        <v>Saratoga</v>
      </c>
      <c r="F55" s="41" t="str">
        <f t="shared" si="50"/>
        <v>12/31</v>
      </c>
      <c r="G55" s="42">
        <f t="shared" si="50"/>
        <v>856</v>
      </c>
      <c r="H55" s="42">
        <f t="shared" si="50"/>
        <v>0</v>
      </c>
      <c r="I55" s="42">
        <f t="shared" si="50"/>
        <v>64.099999999999994</v>
      </c>
      <c r="J55" s="43">
        <f t="shared" si="50"/>
        <v>324648383</v>
      </c>
      <c r="K55" s="82">
        <f t="shared" si="50"/>
        <v>0</v>
      </c>
      <c r="L55" s="43">
        <f t="shared" si="50"/>
        <v>581614</v>
      </c>
      <c r="M55" s="43">
        <f t="shared" si="50"/>
        <v>228447</v>
      </c>
      <c r="N55" s="43">
        <f t="shared" si="50"/>
        <v>392040</v>
      </c>
      <c r="O55" s="44">
        <f t="shared" si="50"/>
        <v>1202101</v>
      </c>
      <c r="P55" s="43">
        <f t="shared" si="50"/>
        <v>576160</v>
      </c>
      <c r="Q55" s="43">
        <f t="shared" si="50"/>
        <v>0</v>
      </c>
      <c r="R55" s="43">
        <f t="shared" si="50"/>
        <v>0</v>
      </c>
      <c r="S55" s="44">
        <f t="shared" si="50"/>
        <v>0</v>
      </c>
      <c r="T55" s="44">
        <f t="shared" si="50"/>
        <v>1778261</v>
      </c>
      <c r="U55" s="43">
        <f t="shared" si="50"/>
        <v>0</v>
      </c>
      <c r="V55" s="212">
        <f t="shared" si="50"/>
        <v>1778261</v>
      </c>
    </row>
    <row r="56" spans="2:22" outlineLevel="1">
      <c r="B56" s="73" t="s">
        <v>60</v>
      </c>
      <c r="C56" s="41" t="str">
        <f t="shared" ref="C56:V56" si="51">C149</f>
        <v>410325500000</v>
      </c>
      <c r="D56" s="41" t="str">
        <f t="shared" si="51"/>
        <v>Town of Edinburg</v>
      </c>
      <c r="E56" s="41" t="str">
        <f t="shared" si="51"/>
        <v>Saratoga</v>
      </c>
      <c r="F56" s="41" t="str">
        <f t="shared" si="51"/>
        <v>12/31</v>
      </c>
      <c r="G56" s="54">
        <f t="shared" si="51"/>
        <v>1214</v>
      </c>
      <c r="H56" s="42">
        <f t="shared" si="51"/>
        <v>0</v>
      </c>
      <c r="I56" s="42">
        <f t="shared" si="51"/>
        <v>60.2</v>
      </c>
      <c r="J56" s="43">
        <f t="shared" si="51"/>
        <v>409060172</v>
      </c>
      <c r="K56" s="82">
        <f t="shared" si="51"/>
        <v>0</v>
      </c>
      <c r="L56" s="43">
        <f t="shared" si="51"/>
        <v>508003</v>
      </c>
      <c r="M56" s="43">
        <f t="shared" si="51"/>
        <v>138797</v>
      </c>
      <c r="N56" s="43">
        <f t="shared" si="51"/>
        <v>426102</v>
      </c>
      <c r="O56" s="44">
        <f t="shared" si="51"/>
        <v>1072903</v>
      </c>
      <c r="P56" s="43">
        <f t="shared" si="51"/>
        <v>236221</v>
      </c>
      <c r="Q56" s="43">
        <f t="shared" si="51"/>
        <v>0</v>
      </c>
      <c r="R56" s="43">
        <f t="shared" si="51"/>
        <v>0</v>
      </c>
      <c r="S56" s="44">
        <f t="shared" si="51"/>
        <v>0</v>
      </c>
      <c r="T56" s="44">
        <f t="shared" si="51"/>
        <v>1309124</v>
      </c>
      <c r="U56" s="43">
        <f t="shared" si="51"/>
        <v>50733</v>
      </c>
      <c r="V56" s="212">
        <f t="shared" si="51"/>
        <v>1359857</v>
      </c>
    </row>
    <row r="57" spans="2:22" outlineLevel="1">
      <c r="B57" s="73" t="s">
        <v>61</v>
      </c>
      <c r="C57" s="41" t="str">
        <f t="shared" ref="C57:V57" si="52">C150</f>
        <v>410331400000</v>
      </c>
      <c r="D57" s="41" t="str">
        <f t="shared" si="52"/>
        <v>Town of Galway</v>
      </c>
      <c r="E57" s="41" t="str">
        <f t="shared" si="52"/>
        <v>Saratoga</v>
      </c>
      <c r="F57" s="41" t="str">
        <f t="shared" si="52"/>
        <v>12/31</v>
      </c>
      <c r="G57" s="54">
        <f t="shared" si="52"/>
        <v>3545</v>
      </c>
      <c r="H57" s="42">
        <f t="shared" si="52"/>
        <v>0</v>
      </c>
      <c r="I57" s="42">
        <f t="shared" si="52"/>
        <v>43.8</v>
      </c>
      <c r="J57" s="43">
        <f t="shared" si="52"/>
        <v>428006969</v>
      </c>
      <c r="K57" s="43">
        <f t="shared" si="52"/>
        <v>632000</v>
      </c>
      <c r="L57" s="43">
        <f t="shared" si="52"/>
        <v>609925</v>
      </c>
      <c r="M57" s="43">
        <f t="shared" si="52"/>
        <v>145612</v>
      </c>
      <c r="N57" s="43">
        <f t="shared" si="52"/>
        <v>1003679</v>
      </c>
      <c r="O57" s="44">
        <f t="shared" si="52"/>
        <v>1759216</v>
      </c>
      <c r="P57" s="43">
        <f t="shared" si="52"/>
        <v>7447</v>
      </c>
      <c r="Q57" s="43">
        <f t="shared" si="52"/>
        <v>105500</v>
      </c>
      <c r="R57" s="43">
        <f t="shared" si="52"/>
        <v>35121</v>
      </c>
      <c r="S57" s="44">
        <f t="shared" si="52"/>
        <v>140621</v>
      </c>
      <c r="T57" s="44">
        <f t="shared" si="52"/>
        <v>1907285</v>
      </c>
      <c r="U57" s="43">
        <f t="shared" si="52"/>
        <v>0</v>
      </c>
      <c r="V57" s="212">
        <f t="shared" si="52"/>
        <v>1907285</v>
      </c>
    </row>
    <row r="58" spans="2:22" outlineLevel="1">
      <c r="B58" s="74" t="s">
        <v>62</v>
      </c>
      <c r="C58" s="75" t="str">
        <f t="shared" ref="C58:V58" si="53">C151</f>
        <v>410431401900</v>
      </c>
      <c r="D58" s="75" t="str">
        <f t="shared" si="53"/>
        <v>Village of Galway</v>
      </c>
      <c r="E58" s="75" t="str">
        <f t="shared" si="53"/>
        <v>Saratoga</v>
      </c>
      <c r="F58" s="75" t="str">
        <f t="shared" si="53"/>
        <v>05/31</v>
      </c>
      <c r="G58" s="77">
        <f t="shared" si="53"/>
        <v>200</v>
      </c>
      <c r="H58" s="77">
        <f t="shared" si="53"/>
        <v>0</v>
      </c>
      <c r="I58" s="77">
        <f t="shared" si="53"/>
        <v>0.3</v>
      </c>
      <c r="J58" s="78">
        <f t="shared" si="53"/>
        <v>13207727</v>
      </c>
      <c r="K58" s="77">
        <f t="shared" si="53"/>
        <v>0</v>
      </c>
      <c r="L58" s="79">
        <f t="shared" si="53"/>
        <v>15727</v>
      </c>
      <c r="M58" s="79">
        <f t="shared" si="53"/>
        <v>970</v>
      </c>
      <c r="N58" s="79">
        <f t="shared" si="53"/>
        <v>29981</v>
      </c>
      <c r="O58" s="80">
        <f t="shared" si="53"/>
        <v>46678</v>
      </c>
      <c r="P58" s="79">
        <f t="shared" si="53"/>
        <v>0</v>
      </c>
      <c r="Q58" s="79">
        <f t="shared" si="53"/>
        <v>0</v>
      </c>
      <c r="R58" s="79">
        <f t="shared" si="53"/>
        <v>0</v>
      </c>
      <c r="S58" s="80">
        <f t="shared" si="53"/>
        <v>0</v>
      </c>
      <c r="T58" s="80">
        <f t="shared" si="53"/>
        <v>46678</v>
      </c>
      <c r="U58" s="79">
        <f t="shared" si="53"/>
        <v>0</v>
      </c>
      <c r="V58" s="212">
        <f t="shared" si="53"/>
        <v>46678</v>
      </c>
    </row>
    <row r="59" spans="2:22" outlineLevel="1">
      <c r="B59" s="73" t="s">
        <v>63</v>
      </c>
      <c r="C59" s="41" t="str">
        <f t="shared" ref="C59:V59" si="54">C152</f>
        <v>410334400000</v>
      </c>
      <c r="D59" s="41" t="str">
        <f t="shared" si="54"/>
        <v>Town of Greenfield</v>
      </c>
      <c r="E59" s="41" t="str">
        <f t="shared" si="54"/>
        <v>Saratoga</v>
      </c>
      <c r="F59" s="41" t="str">
        <f t="shared" si="54"/>
        <v>12/31</v>
      </c>
      <c r="G59" s="54">
        <f t="shared" si="54"/>
        <v>7775</v>
      </c>
      <c r="H59" s="42">
        <f t="shared" si="54"/>
        <v>0</v>
      </c>
      <c r="I59" s="42">
        <f t="shared" si="54"/>
        <v>67.400000000000006</v>
      </c>
      <c r="J59" s="43">
        <f t="shared" si="54"/>
        <v>748080021</v>
      </c>
      <c r="K59" s="82">
        <f t="shared" si="54"/>
        <v>0</v>
      </c>
      <c r="L59" s="43">
        <f t="shared" si="54"/>
        <v>1158159</v>
      </c>
      <c r="M59" s="43">
        <f t="shared" si="54"/>
        <v>291490</v>
      </c>
      <c r="N59" s="43">
        <f t="shared" si="54"/>
        <v>1647491</v>
      </c>
      <c r="O59" s="44">
        <f t="shared" si="54"/>
        <v>3097140</v>
      </c>
      <c r="P59" s="43">
        <f t="shared" si="54"/>
        <v>488292</v>
      </c>
      <c r="Q59" s="43">
        <f t="shared" si="54"/>
        <v>0</v>
      </c>
      <c r="R59" s="43">
        <f t="shared" si="54"/>
        <v>0</v>
      </c>
      <c r="S59" s="44">
        <f t="shared" si="54"/>
        <v>0</v>
      </c>
      <c r="T59" s="44">
        <f t="shared" si="54"/>
        <v>3585432</v>
      </c>
      <c r="U59" s="43">
        <f t="shared" si="54"/>
        <v>117505</v>
      </c>
      <c r="V59" s="212">
        <f t="shared" si="54"/>
        <v>3702937</v>
      </c>
    </row>
    <row r="60" spans="2:22" outlineLevel="1">
      <c r="B60" s="73" t="s">
        <v>64</v>
      </c>
      <c r="C60" s="41" t="str">
        <f t="shared" ref="C60:V60" si="55">C153</f>
        <v>410335700000</v>
      </c>
      <c r="D60" s="41" t="str">
        <f t="shared" si="55"/>
        <v>Town of Hadley</v>
      </c>
      <c r="E60" s="41" t="str">
        <f t="shared" si="55"/>
        <v>Saratoga</v>
      </c>
      <c r="F60" s="41" t="str">
        <f t="shared" si="55"/>
        <v>12/31</v>
      </c>
      <c r="G60" s="54">
        <f t="shared" si="55"/>
        <v>2048</v>
      </c>
      <c r="H60" s="42">
        <f t="shared" si="55"/>
        <v>0</v>
      </c>
      <c r="I60" s="42">
        <f t="shared" si="55"/>
        <v>39.700000000000003</v>
      </c>
      <c r="J60" s="43">
        <f t="shared" si="55"/>
        <v>258437047</v>
      </c>
      <c r="K60" s="43">
        <f t="shared" si="55"/>
        <v>250000</v>
      </c>
      <c r="L60" s="43">
        <f t="shared" si="55"/>
        <v>801193</v>
      </c>
      <c r="M60" s="43">
        <f t="shared" si="55"/>
        <v>295707</v>
      </c>
      <c r="N60" s="43">
        <f t="shared" si="55"/>
        <v>744949</v>
      </c>
      <c r="O60" s="44">
        <f t="shared" si="55"/>
        <v>1841849</v>
      </c>
      <c r="P60" s="43">
        <f t="shared" si="55"/>
        <v>161550</v>
      </c>
      <c r="Q60" s="43">
        <f t="shared" si="55"/>
        <v>43750</v>
      </c>
      <c r="R60" s="43">
        <f t="shared" si="55"/>
        <v>9497</v>
      </c>
      <c r="S60" s="44">
        <f t="shared" si="55"/>
        <v>53247</v>
      </c>
      <c r="T60" s="44">
        <f t="shared" si="55"/>
        <v>2056646</v>
      </c>
      <c r="U60" s="43">
        <f t="shared" si="55"/>
        <v>599001</v>
      </c>
      <c r="V60" s="212">
        <f t="shared" si="55"/>
        <v>2655648</v>
      </c>
    </row>
    <row r="61" spans="2:22" outlineLevel="1">
      <c r="B61" s="73" t="s">
        <v>65</v>
      </c>
      <c r="C61" s="41" t="str">
        <f t="shared" ref="C61:V61" si="56">C154</f>
        <v>410336000000</v>
      </c>
      <c r="D61" s="41" t="str">
        <f t="shared" si="56"/>
        <v>Town of Halfmoon</v>
      </c>
      <c r="E61" s="41" t="str">
        <f t="shared" si="56"/>
        <v>Saratoga</v>
      </c>
      <c r="F61" s="41" t="str">
        <f t="shared" si="56"/>
        <v>12/31</v>
      </c>
      <c r="G61" s="54">
        <f t="shared" si="56"/>
        <v>21535</v>
      </c>
      <c r="H61" s="42">
        <f t="shared" si="56"/>
        <v>0</v>
      </c>
      <c r="I61" s="42">
        <f t="shared" si="56"/>
        <v>32.6</v>
      </c>
      <c r="J61" s="43">
        <f t="shared" si="56"/>
        <v>1953841698</v>
      </c>
      <c r="K61" s="43">
        <f t="shared" si="56"/>
        <v>44886577</v>
      </c>
      <c r="L61" s="43">
        <f t="shared" si="56"/>
        <v>3663378</v>
      </c>
      <c r="M61" s="43">
        <f t="shared" si="56"/>
        <v>1285527</v>
      </c>
      <c r="N61" s="43">
        <f t="shared" si="56"/>
        <v>5090428</v>
      </c>
      <c r="O61" s="44">
        <f t="shared" si="56"/>
        <v>10039333</v>
      </c>
      <c r="P61" s="43">
        <f t="shared" si="56"/>
        <v>1976009</v>
      </c>
      <c r="Q61" s="43">
        <f t="shared" si="56"/>
        <v>2451465</v>
      </c>
      <c r="R61" s="43">
        <f t="shared" si="56"/>
        <v>1811220</v>
      </c>
      <c r="S61" s="44">
        <f t="shared" si="56"/>
        <v>4262685</v>
      </c>
      <c r="T61" s="44">
        <f t="shared" si="56"/>
        <v>16278028</v>
      </c>
      <c r="U61" s="43">
        <f t="shared" si="56"/>
        <v>202550</v>
      </c>
      <c r="V61" s="212">
        <f t="shared" si="56"/>
        <v>16480578</v>
      </c>
    </row>
    <row r="62" spans="2:22" outlineLevel="1">
      <c r="B62" s="73" t="s">
        <v>66</v>
      </c>
      <c r="C62" s="41" t="str">
        <f t="shared" ref="C62:V62" si="57">C155</f>
        <v>410350100000</v>
      </c>
      <c r="D62" s="41" t="str">
        <f t="shared" si="57"/>
        <v>Town of Malta</v>
      </c>
      <c r="E62" s="41" t="str">
        <f t="shared" si="57"/>
        <v>Saratoga</v>
      </c>
      <c r="F62" s="41" t="str">
        <f t="shared" si="57"/>
        <v>12/31</v>
      </c>
      <c r="G62" s="54">
        <f t="shared" si="57"/>
        <v>14765</v>
      </c>
      <c r="H62" s="42">
        <f t="shared" si="57"/>
        <v>0</v>
      </c>
      <c r="I62" s="42">
        <f t="shared" si="57"/>
        <v>27.9</v>
      </c>
      <c r="J62" s="43">
        <f t="shared" si="57"/>
        <v>1496744943</v>
      </c>
      <c r="K62" s="43">
        <f t="shared" si="57"/>
        <v>3220000</v>
      </c>
      <c r="L62" s="43">
        <f t="shared" si="57"/>
        <v>2244902</v>
      </c>
      <c r="M62" s="43">
        <f t="shared" si="57"/>
        <v>876963</v>
      </c>
      <c r="N62" s="43">
        <f t="shared" si="57"/>
        <v>4585053</v>
      </c>
      <c r="O62" s="44">
        <f t="shared" si="57"/>
        <v>7706918</v>
      </c>
      <c r="P62" s="43">
        <f t="shared" si="57"/>
        <v>3044027</v>
      </c>
      <c r="Q62" s="43">
        <f t="shared" si="57"/>
        <v>125000</v>
      </c>
      <c r="R62" s="43">
        <f t="shared" si="57"/>
        <v>131008</v>
      </c>
      <c r="S62" s="44">
        <f t="shared" si="57"/>
        <v>256008</v>
      </c>
      <c r="T62" s="44">
        <f t="shared" si="57"/>
        <v>11006953</v>
      </c>
      <c r="U62" s="43">
        <f t="shared" si="57"/>
        <v>199933</v>
      </c>
      <c r="V62" s="212">
        <f t="shared" si="57"/>
        <v>11206886</v>
      </c>
    </row>
    <row r="63" spans="2:22" outlineLevel="1">
      <c r="B63" s="74" t="s">
        <v>67</v>
      </c>
      <c r="C63" s="75" t="str">
        <f t="shared" ref="C63:V63" si="58">C156</f>
        <v>410450104295</v>
      </c>
      <c r="D63" s="75" t="str">
        <f t="shared" si="58"/>
        <v>Village of Round Lake</v>
      </c>
      <c r="E63" s="75" t="str">
        <f t="shared" si="58"/>
        <v>Saratoga</v>
      </c>
      <c r="F63" s="75" t="str">
        <f t="shared" si="58"/>
        <v>05/31</v>
      </c>
      <c r="G63" s="77">
        <f t="shared" si="58"/>
        <v>623</v>
      </c>
      <c r="H63" s="77">
        <f t="shared" si="58"/>
        <v>0</v>
      </c>
      <c r="I63" s="77">
        <f t="shared" si="58"/>
        <v>1.1000000000000001</v>
      </c>
      <c r="J63" s="78">
        <f t="shared" si="58"/>
        <v>55288695</v>
      </c>
      <c r="K63" s="78">
        <f t="shared" si="58"/>
        <v>2108893</v>
      </c>
      <c r="L63" s="79">
        <f t="shared" si="58"/>
        <v>254445</v>
      </c>
      <c r="M63" s="79">
        <f t="shared" si="58"/>
        <v>87507</v>
      </c>
      <c r="N63" s="79">
        <f t="shared" si="58"/>
        <v>392288</v>
      </c>
      <c r="O63" s="80">
        <f t="shared" si="58"/>
        <v>734240</v>
      </c>
      <c r="P63" s="79">
        <f t="shared" si="58"/>
        <v>262799</v>
      </c>
      <c r="Q63" s="79">
        <f t="shared" si="58"/>
        <v>199745</v>
      </c>
      <c r="R63" s="79">
        <f t="shared" si="58"/>
        <v>10096</v>
      </c>
      <c r="S63" s="80">
        <f t="shared" si="58"/>
        <v>209841</v>
      </c>
      <c r="T63" s="80">
        <f t="shared" si="58"/>
        <v>1206880</v>
      </c>
      <c r="U63" s="79">
        <f t="shared" si="58"/>
        <v>136950</v>
      </c>
      <c r="V63" s="212">
        <f t="shared" si="58"/>
        <v>1343830</v>
      </c>
    </row>
    <row r="64" spans="2:22" outlineLevel="1">
      <c r="B64" s="72" t="s">
        <v>68</v>
      </c>
      <c r="C64" s="41" t="str">
        <f t="shared" ref="C64:V64" si="59">C157</f>
        <v>410229000000</v>
      </c>
      <c r="D64" s="41" t="str">
        <f t="shared" si="59"/>
        <v>City of Mechanicville</v>
      </c>
      <c r="E64" s="41" t="str">
        <f t="shared" si="59"/>
        <v>Saratoga</v>
      </c>
      <c r="F64" s="41" t="str">
        <f t="shared" si="59"/>
        <v>12/31</v>
      </c>
      <c r="G64" s="54">
        <f t="shared" si="59"/>
        <v>5196</v>
      </c>
      <c r="H64" s="42">
        <f t="shared" si="59"/>
        <v>0</v>
      </c>
      <c r="I64" s="42">
        <f t="shared" si="59"/>
        <v>0.8</v>
      </c>
      <c r="J64" s="43">
        <f t="shared" si="59"/>
        <v>209372846</v>
      </c>
      <c r="K64" s="43">
        <f t="shared" si="59"/>
        <v>6555413</v>
      </c>
      <c r="L64" s="43">
        <f t="shared" si="59"/>
        <v>2080531</v>
      </c>
      <c r="M64" s="43">
        <f t="shared" si="59"/>
        <v>1138931</v>
      </c>
      <c r="N64" s="43">
        <f t="shared" si="59"/>
        <v>2579136</v>
      </c>
      <c r="O64" s="44">
        <f t="shared" si="59"/>
        <v>5798597</v>
      </c>
      <c r="P64" s="43">
        <f t="shared" si="59"/>
        <v>986075</v>
      </c>
      <c r="Q64" s="43">
        <f t="shared" si="59"/>
        <v>307334</v>
      </c>
      <c r="R64" s="43">
        <f t="shared" si="59"/>
        <v>43641</v>
      </c>
      <c r="S64" s="44">
        <f t="shared" si="59"/>
        <v>350975</v>
      </c>
      <c r="T64" s="44">
        <f t="shared" si="59"/>
        <v>7135647</v>
      </c>
      <c r="U64" s="43">
        <f t="shared" si="59"/>
        <v>0</v>
      </c>
      <c r="V64" s="212">
        <f t="shared" si="59"/>
        <v>7135647</v>
      </c>
    </row>
    <row r="65" spans="2:22" outlineLevel="1">
      <c r="B65" s="73" t="s">
        <v>69</v>
      </c>
      <c r="C65" s="41" t="str">
        <f t="shared" ref="C65:V65" si="60">C158</f>
        <v>410353400000</v>
      </c>
      <c r="D65" s="41" t="str">
        <f t="shared" si="60"/>
        <v>Town of Milton</v>
      </c>
      <c r="E65" s="41" t="str">
        <f t="shared" si="60"/>
        <v>Saratoga</v>
      </c>
      <c r="F65" s="41" t="str">
        <f t="shared" si="60"/>
        <v>12/31</v>
      </c>
      <c r="G65" s="54">
        <f t="shared" si="60"/>
        <v>18575</v>
      </c>
      <c r="H65" s="42">
        <f t="shared" si="60"/>
        <v>0</v>
      </c>
      <c r="I65" s="42">
        <f t="shared" si="60"/>
        <v>35.700000000000003</v>
      </c>
      <c r="J65" s="43">
        <f t="shared" si="60"/>
        <v>1203300846</v>
      </c>
      <c r="K65" s="82">
        <f t="shared" si="60"/>
        <v>0</v>
      </c>
      <c r="L65" s="43">
        <f t="shared" si="60"/>
        <v>1787379</v>
      </c>
      <c r="M65" s="43">
        <f t="shared" si="60"/>
        <v>853165</v>
      </c>
      <c r="N65" s="43">
        <f t="shared" si="60"/>
        <v>1404052</v>
      </c>
      <c r="O65" s="44">
        <f t="shared" si="60"/>
        <v>4044596</v>
      </c>
      <c r="P65" s="43">
        <f t="shared" si="60"/>
        <v>445877</v>
      </c>
      <c r="Q65" s="43">
        <f t="shared" si="60"/>
        <v>0</v>
      </c>
      <c r="R65" s="43">
        <f t="shared" si="60"/>
        <v>1049</v>
      </c>
      <c r="S65" s="44">
        <f t="shared" si="60"/>
        <v>1049</v>
      </c>
      <c r="T65" s="44">
        <f t="shared" si="60"/>
        <v>4491522</v>
      </c>
      <c r="U65" s="43">
        <f t="shared" si="60"/>
        <v>751445</v>
      </c>
      <c r="V65" s="212">
        <f t="shared" si="60"/>
        <v>5242967</v>
      </c>
    </row>
    <row r="66" spans="2:22" outlineLevel="1">
      <c r="B66" s="73" t="s">
        <v>70</v>
      </c>
      <c r="C66" s="41" t="str">
        <f t="shared" ref="C66:V66" si="61">C159</f>
        <v>410354900000</v>
      </c>
      <c r="D66" s="41" t="str">
        <f t="shared" si="61"/>
        <v>Town of Moreau</v>
      </c>
      <c r="E66" s="41" t="str">
        <f t="shared" si="61"/>
        <v>Saratoga</v>
      </c>
      <c r="F66" s="41" t="str">
        <f t="shared" si="61"/>
        <v>12/31</v>
      </c>
      <c r="G66" s="54">
        <f t="shared" si="61"/>
        <v>14728</v>
      </c>
      <c r="H66" s="42">
        <f t="shared" si="61"/>
        <v>0</v>
      </c>
      <c r="I66" s="42">
        <f t="shared" si="61"/>
        <v>41.9</v>
      </c>
      <c r="J66" s="43">
        <f t="shared" si="61"/>
        <v>1039551342</v>
      </c>
      <c r="K66" s="43">
        <f t="shared" si="61"/>
        <v>3603707</v>
      </c>
      <c r="L66" s="43">
        <f t="shared" si="61"/>
        <v>1436293</v>
      </c>
      <c r="M66" s="43">
        <f t="shared" si="61"/>
        <v>702706</v>
      </c>
      <c r="N66" s="43">
        <f t="shared" si="61"/>
        <v>3629108</v>
      </c>
      <c r="O66" s="44">
        <f t="shared" si="61"/>
        <v>5768107</v>
      </c>
      <c r="P66" s="43">
        <f t="shared" si="61"/>
        <v>358765</v>
      </c>
      <c r="Q66" s="43">
        <f t="shared" si="61"/>
        <v>128704</v>
      </c>
      <c r="R66" s="43">
        <f t="shared" si="61"/>
        <v>0</v>
      </c>
      <c r="S66" s="44">
        <f t="shared" si="61"/>
        <v>128704</v>
      </c>
      <c r="T66" s="44">
        <f t="shared" si="61"/>
        <v>6255576</v>
      </c>
      <c r="U66" s="43">
        <f t="shared" si="61"/>
        <v>70231</v>
      </c>
      <c r="V66" s="212">
        <f t="shared" si="61"/>
        <v>6325807</v>
      </c>
    </row>
    <row r="67" spans="2:22" outlineLevel="1">
      <c r="B67" s="74" t="s">
        <v>71</v>
      </c>
      <c r="C67" s="75" t="str">
        <f t="shared" ref="C67:V67" si="62">C160</f>
        <v>410454904730</v>
      </c>
      <c r="D67" s="75" t="str">
        <f t="shared" si="62"/>
        <v>Village of South Glens Falls</v>
      </c>
      <c r="E67" s="75" t="str">
        <f t="shared" si="62"/>
        <v>Saratoga</v>
      </c>
      <c r="F67" s="75" t="str">
        <f t="shared" si="62"/>
        <v>05/31</v>
      </c>
      <c r="G67" s="76">
        <f t="shared" si="62"/>
        <v>3518</v>
      </c>
      <c r="H67" s="76">
        <f t="shared" si="62"/>
        <v>0</v>
      </c>
      <c r="I67" s="77">
        <f t="shared" si="62"/>
        <v>1.4</v>
      </c>
      <c r="J67" s="78">
        <f t="shared" si="62"/>
        <v>222451938</v>
      </c>
      <c r="K67" s="78">
        <f t="shared" si="62"/>
        <v>0</v>
      </c>
      <c r="L67" s="79">
        <f t="shared" si="62"/>
        <v>946232</v>
      </c>
      <c r="M67" s="79">
        <f t="shared" si="62"/>
        <v>638495</v>
      </c>
      <c r="N67" s="79">
        <f t="shared" si="62"/>
        <v>1473193</v>
      </c>
      <c r="O67" s="80">
        <f t="shared" si="62"/>
        <v>3057920</v>
      </c>
      <c r="P67" s="79">
        <f t="shared" si="62"/>
        <v>122361</v>
      </c>
      <c r="Q67" s="79">
        <f t="shared" si="62"/>
        <v>25000</v>
      </c>
      <c r="R67" s="79">
        <f t="shared" si="62"/>
        <v>859</v>
      </c>
      <c r="S67" s="80">
        <f t="shared" si="62"/>
        <v>25859</v>
      </c>
      <c r="T67" s="80">
        <f t="shared" si="62"/>
        <v>3206140</v>
      </c>
      <c r="U67" s="79">
        <f t="shared" si="62"/>
        <v>0</v>
      </c>
      <c r="V67" s="212">
        <f t="shared" si="62"/>
        <v>3206140</v>
      </c>
    </row>
    <row r="68" spans="2:22" outlineLevel="1">
      <c r="B68" s="73" t="s">
        <v>72</v>
      </c>
      <c r="C68" s="41" t="str">
        <f t="shared" ref="C68:V68" si="63">C161</f>
        <v>410360100000</v>
      </c>
      <c r="D68" s="41" t="str">
        <f t="shared" si="63"/>
        <v>Town of Northumberland</v>
      </c>
      <c r="E68" s="41" t="str">
        <f t="shared" si="63"/>
        <v>Saratoga</v>
      </c>
      <c r="F68" s="41" t="str">
        <f t="shared" si="63"/>
        <v>12/31</v>
      </c>
      <c r="G68" s="54">
        <f t="shared" si="63"/>
        <v>5087</v>
      </c>
      <c r="H68" s="42">
        <f t="shared" si="63"/>
        <v>0</v>
      </c>
      <c r="I68" s="42">
        <f t="shared" si="63"/>
        <v>32.299999999999997</v>
      </c>
      <c r="J68" s="43">
        <f t="shared" si="63"/>
        <v>356992179</v>
      </c>
      <c r="K68" s="43">
        <f t="shared" si="63"/>
        <v>130000</v>
      </c>
      <c r="L68" s="43">
        <f t="shared" si="63"/>
        <v>576528</v>
      </c>
      <c r="M68" s="43">
        <f t="shared" si="63"/>
        <v>196120</v>
      </c>
      <c r="N68" s="43">
        <f t="shared" si="63"/>
        <v>696332</v>
      </c>
      <c r="O68" s="44">
        <f t="shared" si="63"/>
        <v>1468980</v>
      </c>
      <c r="P68" s="43">
        <f t="shared" si="63"/>
        <v>647326</v>
      </c>
      <c r="Q68" s="43">
        <f t="shared" si="63"/>
        <v>0</v>
      </c>
      <c r="R68" s="43">
        <f t="shared" si="63"/>
        <v>0</v>
      </c>
      <c r="S68" s="44">
        <f t="shared" si="63"/>
        <v>0</v>
      </c>
      <c r="T68" s="44">
        <f t="shared" si="63"/>
        <v>2116306</v>
      </c>
      <c r="U68" s="43">
        <f t="shared" si="63"/>
        <v>0</v>
      </c>
      <c r="V68" s="212">
        <f t="shared" si="63"/>
        <v>2116306</v>
      </c>
    </row>
    <row r="69" spans="2:22" outlineLevel="1">
      <c r="B69" s="73" t="s">
        <v>73</v>
      </c>
      <c r="C69" s="41" t="str">
        <f t="shared" ref="C69:V69" si="64">C162</f>
        <v>410369300000</v>
      </c>
      <c r="D69" s="41" t="str">
        <f t="shared" si="64"/>
        <v>Town of Providence</v>
      </c>
      <c r="E69" s="41" t="str">
        <f t="shared" si="64"/>
        <v>Saratoga</v>
      </c>
      <c r="F69" s="41" t="str">
        <f t="shared" si="64"/>
        <v>12/31</v>
      </c>
      <c r="G69" s="54">
        <f t="shared" si="64"/>
        <v>1995</v>
      </c>
      <c r="H69" s="42">
        <f t="shared" si="64"/>
        <v>0</v>
      </c>
      <c r="I69" s="42">
        <f t="shared" si="64"/>
        <v>44</v>
      </c>
      <c r="J69" s="43">
        <f t="shared" si="64"/>
        <v>178879200</v>
      </c>
      <c r="K69" s="43">
        <f t="shared" si="64"/>
        <v>129960</v>
      </c>
      <c r="L69" s="43">
        <f t="shared" si="64"/>
        <v>410788</v>
      </c>
      <c r="M69" s="43">
        <f t="shared" si="64"/>
        <v>191962</v>
      </c>
      <c r="N69" s="43">
        <f t="shared" si="64"/>
        <v>343473</v>
      </c>
      <c r="O69" s="44">
        <f t="shared" si="64"/>
        <v>946223</v>
      </c>
      <c r="P69" s="43">
        <f t="shared" si="64"/>
        <v>325405</v>
      </c>
      <c r="Q69" s="43">
        <f t="shared" si="64"/>
        <v>75510</v>
      </c>
      <c r="R69" s="43">
        <f t="shared" si="64"/>
        <v>6155</v>
      </c>
      <c r="S69" s="44">
        <f t="shared" si="64"/>
        <v>81665</v>
      </c>
      <c r="T69" s="44">
        <f t="shared" si="64"/>
        <v>1353293</v>
      </c>
      <c r="U69" s="43">
        <f t="shared" si="64"/>
        <v>0</v>
      </c>
      <c r="V69" s="212">
        <f t="shared" si="64"/>
        <v>1353293</v>
      </c>
    </row>
    <row r="70" spans="2:22" outlineLevel="1">
      <c r="B70" s="73" t="s">
        <v>74</v>
      </c>
      <c r="C70" s="41" t="str">
        <f t="shared" ref="C70:V70" si="65">C163</f>
        <v>410374700000</v>
      </c>
      <c r="D70" s="41" t="str">
        <f t="shared" si="65"/>
        <v>Town of Saratoga</v>
      </c>
      <c r="E70" s="41" t="str">
        <f t="shared" si="65"/>
        <v>Saratoga</v>
      </c>
      <c r="F70" s="41" t="str">
        <f t="shared" si="65"/>
        <v>12/31</v>
      </c>
      <c r="G70" s="54">
        <f t="shared" si="65"/>
        <v>5674</v>
      </c>
      <c r="H70" s="42">
        <f t="shared" si="65"/>
        <v>0</v>
      </c>
      <c r="I70" s="42">
        <f t="shared" si="65"/>
        <v>40.6</v>
      </c>
      <c r="J70" s="43">
        <f t="shared" si="65"/>
        <v>531289867</v>
      </c>
      <c r="K70" s="43">
        <f t="shared" si="65"/>
        <v>2955000</v>
      </c>
      <c r="L70" s="43">
        <f t="shared" si="65"/>
        <v>661500</v>
      </c>
      <c r="M70" s="43">
        <f t="shared" si="65"/>
        <v>199831</v>
      </c>
      <c r="N70" s="43">
        <f t="shared" si="65"/>
        <v>909771</v>
      </c>
      <c r="O70" s="44">
        <f t="shared" si="65"/>
        <v>1771101</v>
      </c>
      <c r="P70" s="43">
        <f t="shared" si="65"/>
        <v>362089</v>
      </c>
      <c r="Q70" s="43">
        <f t="shared" si="65"/>
        <v>130000</v>
      </c>
      <c r="R70" s="43">
        <f t="shared" si="65"/>
        <v>125889</v>
      </c>
      <c r="S70" s="44">
        <f t="shared" si="65"/>
        <v>255889</v>
      </c>
      <c r="T70" s="44">
        <f t="shared" si="65"/>
        <v>2389079</v>
      </c>
      <c r="U70" s="43">
        <f t="shared" si="65"/>
        <v>120307</v>
      </c>
      <c r="V70" s="212">
        <f t="shared" si="65"/>
        <v>2509386</v>
      </c>
    </row>
    <row r="71" spans="2:22" outlineLevel="1">
      <c r="B71" s="74" t="s">
        <v>75</v>
      </c>
      <c r="C71" s="75" t="str">
        <f t="shared" ref="C71:V71" si="66">C164</f>
        <v>410474704490</v>
      </c>
      <c r="D71" s="75" t="str">
        <f t="shared" si="66"/>
        <v>Village of Schuylerville</v>
      </c>
      <c r="E71" s="75" t="str">
        <f t="shared" si="66"/>
        <v>Saratoga</v>
      </c>
      <c r="F71" s="75" t="str">
        <f t="shared" si="66"/>
        <v>05/31</v>
      </c>
      <c r="G71" s="76">
        <f t="shared" si="66"/>
        <v>1386</v>
      </c>
      <c r="H71" s="76">
        <f t="shared" si="66"/>
        <v>0</v>
      </c>
      <c r="I71" s="77">
        <f t="shared" si="66"/>
        <v>0.5</v>
      </c>
      <c r="J71" s="77">
        <f t="shared" si="66"/>
        <v>74123420</v>
      </c>
      <c r="K71" s="78">
        <f t="shared" si="66"/>
        <v>3346489</v>
      </c>
      <c r="L71" s="79">
        <f t="shared" si="66"/>
        <v>299609</v>
      </c>
      <c r="M71" s="79">
        <f t="shared" si="66"/>
        <v>84728</v>
      </c>
      <c r="N71" s="79">
        <f t="shared" si="66"/>
        <v>926231</v>
      </c>
      <c r="O71" s="80">
        <f t="shared" si="66"/>
        <v>1310568</v>
      </c>
      <c r="P71" s="79">
        <f t="shared" si="66"/>
        <v>396900</v>
      </c>
      <c r="Q71" s="79">
        <f t="shared" si="66"/>
        <v>208004</v>
      </c>
      <c r="R71" s="79">
        <f t="shared" si="66"/>
        <v>48744</v>
      </c>
      <c r="S71" s="80">
        <f t="shared" si="66"/>
        <v>256748</v>
      </c>
      <c r="T71" s="80">
        <f t="shared" si="66"/>
        <v>1964216</v>
      </c>
      <c r="U71" s="79">
        <f t="shared" si="66"/>
        <v>0</v>
      </c>
      <c r="V71" s="212">
        <f t="shared" si="66"/>
        <v>1964216</v>
      </c>
    </row>
    <row r="72" spans="2:22" outlineLevel="1">
      <c r="B72" s="74" t="s">
        <v>166</v>
      </c>
      <c r="C72" s="75" t="str">
        <f t="shared" ref="C72:V72" si="67">C165</f>
        <v>410474705070</v>
      </c>
      <c r="D72" s="75" t="str">
        <f t="shared" si="67"/>
        <v>Village of Victory</v>
      </c>
      <c r="E72" s="75" t="str">
        <f t="shared" si="67"/>
        <v>Saratoga</v>
      </c>
      <c r="F72" s="75" t="str">
        <f t="shared" si="67"/>
        <v>05/31</v>
      </c>
      <c r="G72" s="77">
        <f t="shared" si="67"/>
        <v>605</v>
      </c>
      <c r="H72" s="77">
        <f t="shared" si="67"/>
        <v>0</v>
      </c>
      <c r="I72" s="77">
        <f t="shared" si="67"/>
        <v>0.5</v>
      </c>
      <c r="J72" s="77">
        <f t="shared" si="67"/>
        <v>0</v>
      </c>
      <c r="K72" s="77">
        <f t="shared" si="67"/>
        <v>284040</v>
      </c>
      <c r="L72" s="79">
        <f t="shared" si="67"/>
        <v>148038</v>
      </c>
      <c r="M72" s="79">
        <f t="shared" si="67"/>
        <v>47032</v>
      </c>
      <c r="N72" s="79">
        <f t="shared" si="67"/>
        <v>427862</v>
      </c>
      <c r="O72" s="80">
        <f t="shared" si="67"/>
        <v>622932</v>
      </c>
      <c r="P72" s="79">
        <f t="shared" si="67"/>
        <v>41951</v>
      </c>
      <c r="Q72" s="79">
        <f t="shared" si="67"/>
        <v>77010</v>
      </c>
      <c r="R72" s="79">
        <f t="shared" si="67"/>
        <v>11071</v>
      </c>
      <c r="S72" s="80">
        <f t="shared" si="67"/>
        <v>88081</v>
      </c>
      <c r="T72" s="80">
        <f t="shared" si="67"/>
        <v>752964</v>
      </c>
      <c r="U72" s="79">
        <f t="shared" si="67"/>
        <v>28505</v>
      </c>
      <c r="V72" s="212">
        <f t="shared" si="67"/>
        <v>781469</v>
      </c>
    </row>
    <row r="73" spans="2:22" outlineLevel="1">
      <c r="B73" s="72" t="s">
        <v>77</v>
      </c>
      <c r="C73" s="41" t="str">
        <f t="shared" ref="C73:V73" si="68">C166</f>
        <v>410252000000</v>
      </c>
      <c r="D73" s="41" t="str">
        <f t="shared" si="68"/>
        <v>City of Saratoga Springs</v>
      </c>
      <c r="E73" s="41" t="str">
        <f t="shared" si="68"/>
        <v>Saratoga</v>
      </c>
      <c r="F73" s="41" t="str">
        <f t="shared" si="68"/>
        <v>12/31</v>
      </c>
      <c r="G73" s="54">
        <f t="shared" si="68"/>
        <v>26586</v>
      </c>
      <c r="H73" s="42">
        <f t="shared" si="68"/>
        <v>0</v>
      </c>
      <c r="I73" s="42">
        <f t="shared" si="68"/>
        <v>28.1</v>
      </c>
      <c r="J73" s="43">
        <f t="shared" si="68"/>
        <v>3792162425</v>
      </c>
      <c r="K73" s="43">
        <f t="shared" si="68"/>
        <v>37718743</v>
      </c>
      <c r="L73" s="43">
        <f t="shared" si="68"/>
        <v>19809905</v>
      </c>
      <c r="M73" s="43">
        <f t="shared" si="68"/>
        <v>10689370</v>
      </c>
      <c r="N73" s="43">
        <f t="shared" si="68"/>
        <v>9963529</v>
      </c>
      <c r="O73" s="44">
        <f t="shared" si="68"/>
        <v>40462804</v>
      </c>
      <c r="P73" s="43">
        <f t="shared" si="68"/>
        <v>8762796</v>
      </c>
      <c r="Q73" s="43">
        <f t="shared" si="68"/>
        <v>1776316</v>
      </c>
      <c r="R73" s="43">
        <f t="shared" si="68"/>
        <v>1620332</v>
      </c>
      <c r="S73" s="44">
        <f t="shared" si="68"/>
        <v>3396648</v>
      </c>
      <c r="T73" s="44">
        <f t="shared" si="68"/>
        <v>52622248</v>
      </c>
      <c r="U73" s="43">
        <f t="shared" si="68"/>
        <v>1556766</v>
      </c>
      <c r="V73" s="212">
        <f t="shared" si="68"/>
        <v>54179014</v>
      </c>
    </row>
    <row r="74" spans="2:22" outlineLevel="1">
      <c r="B74" s="73" t="s">
        <v>78</v>
      </c>
      <c r="C74" s="41" t="str">
        <f t="shared" ref="C74:V74" si="69">C167</f>
        <v>410380700000</v>
      </c>
      <c r="D74" s="41" t="str">
        <f t="shared" si="69"/>
        <v>Town of Stillwater</v>
      </c>
      <c r="E74" s="41" t="str">
        <f t="shared" si="69"/>
        <v>Saratoga</v>
      </c>
      <c r="F74" s="41" t="str">
        <f t="shared" si="69"/>
        <v>12/31</v>
      </c>
      <c r="G74" s="54">
        <f t="shared" si="69"/>
        <v>8287</v>
      </c>
      <c r="H74" s="42">
        <f t="shared" si="69"/>
        <v>0</v>
      </c>
      <c r="I74" s="42">
        <f t="shared" si="69"/>
        <v>41.2</v>
      </c>
      <c r="J74" s="43">
        <f t="shared" si="69"/>
        <v>724498532</v>
      </c>
      <c r="K74" s="43">
        <f t="shared" si="69"/>
        <v>4282819</v>
      </c>
      <c r="L74" s="43">
        <f t="shared" si="69"/>
        <v>1454926</v>
      </c>
      <c r="M74" s="43">
        <f t="shared" si="69"/>
        <v>552214</v>
      </c>
      <c r="N74" s="43">
        <f t="shared" si="69"/>
        <v>2898921</v>
      </c>
      <c r="O74" s="44">
        <f t="shared" si="69"/>
        <v>4906061</v>
      </c>
      <c r="P74" s="43">
        <f t="shared" si="69"/>
        <v>1288289</v>
      </c>
      <c r="Q74" s="43">
        <f t="shared" si="69"/>
        <v>1530462</v>
      </c>
      <c r="R74" s="43">
        <f t="shared" si="69"/>
        <v>95583</v>
      </c>
      <c r="S74" s="44">
        <f t="shared" si="69"/>
        <v>1626045</v>
      </c>
      <c r="T74" s="44">
        <f t="shared" si="69"/>
        <v>7820396</v>
      </c>
      <c r="U74" s="43">
        <f t="shared" si="69"/>
        <v>572274</v>
      </c>
      <c r="V74" s="212">
        <f t="shared" si="69"/>
        <v>8392669</v>
      </c>
    </row>
    <row r="75" spans="2:22" outlineLevel="1">
      <c r="B75" s="74" t="s">
        <v>79</v>
      </c>
      <c r="C75" s="75" t="str">
        <f t="shared" ref="C75:V75" si="70">C168</f>
        <v>410480704820</v>
      </c>
      <c r="D75" s="75" t="str">
        <f t="shared" si="70"/>
        <v>Village of Stillwater</v>
      </c>
      <c r="E75" s="75" t="str">
        <f t="shared" si="70"/>
        <v>Saratoga</v>
      </c>
      <c r="F75" s="75" t="str">
        <f t="shared" si="70"/>
        <v>05/31</v>
      </c>
      <c r="G75" s="76">
        <f t="shared" si="70"/>
        <v>1738</v>
      </c>
      <c r="H75" s="76">
        <f t="shared" si="70"/>
        <v>0</v>
      </c>
      <c r="I75" s="77">
        <f t="shared" si="70"/>
        <v>1.3</v>
      </c>
      <c r="J75" s="78">
        <f t="shared" si="70"/>
        <v>93175850</v>
      </c>
      <c r="K75" s="78">
        <f t="shared" si="70"/>
        <v>1691500</v>
      </c>
      <c r="L75" s="79">
        <f t="shared" si="70"/>
        <v>263212</v>
      </c>
      <c r="M75" s="79">
        <f t="shared" si="70"/>
        <v>113893</v>
      </c>
      <c r="N75" s="79">
        <f t="shared" si="70"/>
        <v>448764</v>
      </c>
      <c r="O75" s="80">
        <f t="shared" si="70"/>
        <v>825869</v>
      </c>
      <c r="P75" s="79">
        <f t="shared" si="70"/>
        <v>469045</v>
      </c>
      <c r="Q75" s="79">
        <f t="shared" si="70"/>
        <v>249001</v>
      </c>
      <c r="R75" s="79">
        <f t="shared" si="70"/>
        <v>40746</v>
      </c>
      <c r="S75" s="80">
        <f t="shared" si="70"/>
        <v>289747</v>
      </c>
      <c r="T75" s="80">
        <f t="shared" si="70"/>
        <v>1584662</v>
      </c>
      <c r="U75" s="79">
        <f t="shared" si="70"/>
        <v>64648</v>
      </c>
      <c r="V75" s="212">
        <f t="shared" si="70"/>
        <v>1649310</v>
      </c>
    </row>
    <row r="76" spans="2:22" outlineLevel="1">
      <c r="B76" s="73" t="s">
        <v>80</v>
      </c>
      <c r="C76" s="41" t="str">
        <f t="shared" ref="C76:V76" si="71">C169</f>
        <v>410387500000</v>
      </c>
      <c r="D76" s="41" t="str">
        <f t="shared" si="71"/>
        <v>Town of Waterford</v>
      </c>
      <c r="E76" s="41" t="str">
        <f t="shared" si="71"/>
        <v>Saratoga</v>
      </c>
      <c r="F76" s="41" t="str">
        <f t="shared" si="71"/>
        <v>12/31</v>
      </c>
      <c r="G76" s="54">
        <f t="shared" si="71"/>
        <v>8423</v>
      </c>
      <c r="H76" s="42">
        <f t="shared" si="71"/>
        <v>0</v>
      </c>
      <c r="I76" s="42">
        <f t="shared" si="71"/>
        <v>6.6</v>
      </c>
      <c r="J76" s="43">
        <f t="shared" si="71"/>
        <v>597504494</v>
      </c>
      <c r="K76" s="43">
        <f t="shared" si="71"/>
        <v>8739124</v>
      </c>
      <c r="L76" s="43">
        <f t="shared" si="71"/>
        <v>2144045</v>
      </c>
      <c r="M76" s="43">
        <f t="shared" si="71"/>
        <v>858468</v>
      </c>
      <c r="N76" s="43">
        <f t="shared" si="71"/>
        <v>2936008</v>
      </c>
      <c r="O76" s="44">
        <f t="shared" si="71"/>
        <v>5938521</v>
      </c>
      <c r="P76" s="43">
        <f t="shared" si="71"/>
        <v>314965</v>
      </c>
      <c r="Q76" s="43">
        <f t="shared" si="71"/>
        <v>574047</v>
      </c>
      <c r="R76" s="43">
        <f t="shared" si="71"/>
        <v>367844</v>
      </c>
      <c r="S76" s="44">
        <f t="shared" si="71"/>
        <v>941891</v>
      </c>
      <c r="T76" s="44">
        <f t="shared" si="71"/>
        <v>7195377</v>
      </c>
      <c r="U76" s="43">
        <f t="shared" si="71"/>
        <v>819076</v>
      </c>
      <c r="V76" s="212">
        <f t="shared" si="71"/>
        <v>8014453</v>
      </c>
    </row>
    <row r="77" spans="2:22" outlineLevel="1">
      <c r="B77" s="74" t="s">
        <v>81</v>
      </c>
      <c r="C77" s="75" t="str">
        <f t="shared" ref="C77:V77" si="72">C170</f>
        <v>410487505180</v>
      </c>
      <c r="D77" s="75" t="str">
        <f t="shared" si="72"/>
        <v>Village of Waterford</v>
      </c>
      <c r="E77" s="75" t="str">
        <f t="shared" si="72"/>
        <v>Saratoga</v>
      </c>
      <c r="F77" s="75" t="str">
        <f t="shared" si="72"/>
        <v>05/31</v>
      </c>
      <c r="G77" s="76">
        <f t="shared" si="72"/>
        <v>1990</v>
      </c>
      <c r="H77" s="76">
        <f t="shared" si="72"/>
        <v>0</v>
      </c>
      <c r="I77" s="77">
        <f t="shared" si="72"/>
        <v>0.3</v>
      </c>
      <c r="J77" s="78">
        <f t="shared" si="72"/>
        <v>61340788</v>
      </c>
      <c r="K77" s="78">
        <f t="shared" si="72"/>
        <v>204500</v>
      </c>
      <c r="L77" s="79">
        <f t="shared" si="72"/>
        <v>83810</v>
      </c>
      <c r="M77" s="79">
        <f t="shared" si="72"/>
        <v>9988</v>
      </c>
      <c r="N77" s="79">
        <f t="shared" si="72"/>
        <v>803008</v>
      </c>
      <c r="O77" s="80">
        <f t="shared" si="72"/>
        <v>896806</v>
      </c>
      <c r="P77" s="79">
        <f t="shared" si="72"/>
        <v>222894</v>
      </c>
      <c r="Q77" s="79">
        <f t="shared" si="72"/>
        <v>131000</v>
      </c>
      <c r="R77" s="79">
        <f t="shared" si="72"/>
        <v>11785</v>
      </c>
      <c r="S77" s="80">
        <f t="shared" si="72"/>
        <v>142785</v>
      </c>
      <c r="T77" s="80">
        <f t="shared" si="72"/>
        <v>1262486</v>
      </c>
      <c r="U77" s="79">
        <f t="shared" si="72"/>
        <v>0</v>
      </c>
      <c r="V77" s="212">
        <f t="shared" si="72"/>
        <v>1262486</v>
      </c>
    </row>
    <row r="78" spans="2:22" outlineLevel="1">
      <c r="B78" s="84" t="s">
        <v>82</v>
      </c>
      <c r="C78" s="46" t="str">
        <f t="shared" ref="C78:V78" si="73">C171</f>
        <v>410391700000</v>
      </c>
      <c r="D78" s="46" t="str">
        <f t="shared" si="73"/>
        <v>Town of Wilton</v>
      </c>
      <c r="E78" s="46" t="str">
        <f t="shared" si="73"/>
        <v>Saratoga</v>
      </c>
      <c r="F78" s="46" t="str">
        <f t="shared" si="73"/>
        <v>12/31</v>
      </c>
      <c r="G78" s="53">
        <f t="shared" si="73"/>
        <v>16173</v>
      </c>
      <c r="H78" s="47">
        <f t="shared" si="73"/>
        <v>0</v>
      </c>
      <c r="I78" s="47">
        <f t="shared" si="73"/>
        <v>35.799999999999997</v>
      </c>
      <c r="J78" s="48">
        <f t="shared" si="73"/>
        <v>1821626122</v>
      </c>
      <c r="K78" s="48">
        <f t="shared" si="73"/>
        <v>505000</v>
      </c>
      <c r="L78" s="48">
        <f t="shared" si="73"/>
        <v>2523380</v>
      </c>
      <c r="M78" s="48">
        <f t="shared" si="73"/>
        <v>913753</v>
      </c>
      <c r="N78" s="48">
        <f t="shared" si="73"/>
        <v>2307879</v>
      </c>
      <c r="O78" s="49">
        <f t="shared" si="73"/>
        <v>5745012</v>
      </c>
      <c r="P78" s="48">
        <f t="shared" si="73"/>
        <v>525238</v>
      </c>
      <c r="Q78" s="48">
        <f t="shared" si="73"/>
        <v>155000</v>
      </c>
      <c r="R78" s="48">
        <f t="shared" si="73"/>
        <v>17475</v>
      </c>
      <c r="S78" s="49">
        <f t="shared" si="73"/>
        <v>172475</v>
      </c>
      <c r="T78" s="49">
        <f t="shared" si="73"/>
        <v>6442725</v>
      </c>
      <c r="U78" s="48">
        <f t="shared" si="73"/>
        <v>25000</v>
      </c>
      <c r="V78" s="218">
        <f t="shared" si="73"/>
        <v>6467725</v>
      </c>
    </row>
    <row r="79" spans="2:22">
      <c r="B79" s="67" t="s">
        <v>83</v>
      </c>
      <c r="C79" s="45" t="str">
        <f t="shared" ref="C79:V79" si="74">C172</f>
        <v>420100000000</v>
      </c>
      <c r="D79" s="45" t="str">
        <f t="shared" si="74"/>
        <v>County of Schenectady</v>
      </c>
      <c r="E79" s="45" t="str">
        <f t="shared" si="74"/>
        <v>Schenectady</v>
      </c>
      <c r="F79" s="45" t="str">
        <f t="shared" si="74"/>
        <v>12/31</v>
      </c>
      <c r="G79" s="68">
        <f t="shared" si="74"/>
        <v>154727</v>
      </c>
      <c r="H79" s="69">
        <f t="shared" si="74"/>
        <v>0</v>
      </c>
      <c r="I79" s="69">
        <f t="shared" si="74"/>
        <v>204.5</v>
      </c>
      <c r="J79" s="70">
        <f t="shared" si="74"/>
        <v>10444791771</v>
      </c>
      <c r="K79" s="70">
        <f t="shared" si="74"/>
        <v>57714665</v>
      </c>
      <c r="L79" s="70">
        <f t="shared" si="74"/>
        <v>66952600</v>
      </c>
      <c r="M79" s="70">
        <f t="shared" si="74"/>
        <v>34644415</v>
      </c>
      <c r="N79" s="70">
        <f t="shared" si="74"/>
        <v>169323908</v>
      </c>
      <c r="O79" s="71">
        <f t="shared" si="74"/>
        <v>270920923</v>
      </c>
      <c r="P79" s="70">
        <f t="shared" si="74"/>
        <v>11418850</v>
      </c>
      <c r="Q79" s="70">
        <f t="shared" si="74"/>
        <v>6300500</v>
      </c>
      <c r="R79" s="70">
        <f t="shared" si="74"/>
        <v>2195429</v>
      </c>
      <c r="S79" s="71">
        <f t="shared" si="74"/>
        <v>8495929</v>
      </c>
      <c r="T79" s="71">
        <f t="shared" si="74"/>
        <v>290835702</v>
      </c>
      <c r="U79" s="70">
        <f t="shared" si="74"/>
        <v>1682882</v>
      </c>
      <c r="V79" s="217">
        <f t="shared" si="74"/>
        <v>292518584</v>
      </c>
    </row>
    <row r="80" spans="2:22" outlineLevel="1">
      <c r="B80" s="73" t="s">
        <v>84</v>
      </c>
      <c r="C80" s="41" t="str">
        <f t="shared" ref="C80:V80" si="75">C173</f>
        <v>420324200000</v>
      </c>
      <c r="D80" s="41" t="str">
        <f t="shared" si="75"/>
        <v>Town of Duanesburg</v>
      </c>
      <c r="E80" s="41" t="str">
        <f t="shared" si="75"/>
        <v>Schenectady</v>
      </c>
      <c r="F80" s="41" t="str">
        <f t="shared" si="75"/>
        <v>12/31</v>
      </c>
      <c r="G80" s="54">
        <f t="shared" si="75"/>
        <v>6122</v>
      </c>
      <c r="H80" s="42">
        <f t="shared" si="75"/>
        <v>0</v>
      </c>
      <c r="I80" s="42">
        <f t="shared" si="75"/>
        <v>70.8</v>
      </c>
      <c r="J80" s="43">
        <f t="shared" si="75"/>
        <v>585414892</v>
      </c>
      <c r="K80" s="43">
        <f t="shared" si="75"/>
        <v>6985657</v>
      </c>
      <c r="L80" s="43">
        <f t="shared" si="75"/>
        <v>711266</v>
      </c>
      <c r="M80" s="43">
        <f t="shared" si="75"/>
        <v>353832</v>
      </c>
      <c r="N80" s="43">
        <f t="shared" si="75"/>
        <v>1166381</v>
      </c>
      <c r="O80" s="44">
        <f t="shared" si="75"/>
        <v>2231479</v>
      </c>
      <c r="P80" s="43">
        <f t="shared" si="75"/>
        <v>230472</v>
      </c>
      <c r="Q80" s="43">
        <f t="shared" si="75"/>
        <v>297200</v>
      </c>
      <c r="R80" s="43">
        <f t="shared" si="75"/>
        <v>5871</v>
      </c>
      <c r="S80" s="44">
        <f t="shared" si="75"/>
        <v>303071</v>
      </c>
      <c r="T80" s="44">
        <f t="shared" si="75"/>
        <v>2765023</v>
      </c>
      <c r="U80" s="43">
        <f t="shared" si="75"/>
        <v>1000</v>
      </c>
      <c r="V80" s="212">
        <f t="shared" si="75"/>
        <v>2766023</v>
      </c>
    </row>
    <row r="81" spans="1:22" outlineLevel="1">
      <c r="B81" s="74" t="s">
        <v>85</v>
      </c>
      <c r="C81" s="75" t="str">
        <f t="shared" ref="C81:V81" si="76">C174</f>
        <v>420424201250</v>
      </c>
      <c r="D81" s="75" t="str">
        <f t="shared" si="76"/>
        <v>Village of Delanson</v>
      </c>
      <c r="E81" s="75" t="str">
        <f t="shared" si="76"/>
        <v>Schenectady</v>
      </c>
      <c r="F81" s="75" t="str">
        <f t="shared" si="76"/>
        <v>05/31</v>
      </c>
      <c r="G81" s="77">
        <f t="shared" si="76"/>
        <v>377</v>
      </c>
      <c r="H81" s="77">
        <f t="shared" si="76"/>
        <v>0</v>
      </c>
      <c r="I81" s="77">
        <f t="shared" si="76"/>
        <v>0.6</v>
      </c>
      <c r="J81" s="78">
        <f t="shared" si="76"/>
        <v>23167654</v>
      </c>
      <c r="K81" s="78">
        <f t="shared" si="76"/>
        <v>443700</v>
      </c>
      <c r="L81" s="79">
        <f t="shared" si="76"/>
        <v>49757</v>
      </c>
      <c r="M81" s="79">
        <f t="shared" si="76"/>
        <v>6203</v>
      </c>
      <c r="N81" s="79">
        <f t="shared" si="76"/>
        <v>169937</v>
      </c>
      <c r="O81" s="80">
        <f t="shared" si="76"/>
        <v>225897</v>
      </c>
      <c r="P81" s="79">
        <f t="shared" si="76"/>
        <v>8089</v>
      </c>
      <c r="Q81" s="79">
        <f t="shared" si="76"/>
        <v>20899</v>
      </c>
      <c r="R81" s="79">
        <f t="shared" si="76"/>
        <v>16357</v>
      </c>
      <c r="S81" s="80">
        <f t="shared" si="76"/>
        <v>37256</v>
      </c>
      <c r="T81" s="80">
        <f t="shared" si="76"/>
        <v>271242</v>
      </c>
      <c r="U81" s="79">
        <f t="shared" si="76"/>
        <v>0</v>
      </c>
      <c r="V81" s="212">
        <f t="shared" si="76"/>
        <v>271242</v>
      </c>
    </row>
    <row r="82" spans="1:22" outlineLevel="1">
      <c r="B82" s="73" t="s">
        <v>86</v>
      </c>
      <c r="C82" s="41" t="str">
        <f t="shared" ref="C82:V82" si="77">C175</f>
        <v>420333100000</v>
      </c>
      <c r="D82" s="41" t="str">
        <f t="shared" si="77"/>
        <v>Town of Glenville</v>
      </c>
      <c r="E82" s="41" t="str">
        <f t="shared" si="77"/>
        <v>Schenectady</v>
      </c>
      <c r="F82" s="41" t="str">
        <f t="shared" si="77"/>
        <v>12/31</v>
      </c>
      <c r="G82" s="54">
        <f t="shared" si="77"/>
        <v>29480</v>
      </c>
      <c r="H82" s="42">
        <f t="shared" si="77"/>
        <v>0</v>
      </c>
      <c r="I82" s="42">
        <f t="shared" si="77"/>
        <v>49.2</v>
      </c>
      <c r="J82" s="43">
        <f t="shared" si="77"/>
        <v>2328975445</v>
      </c>
      <c r="K82" s="43">
        <f t="shared" si="77"/>
        <v>21764820</v>
      </c>
      <c r="L82" s="43">
        <f t="shared" si="77"/>
        <v>5719513</v>
      </c>
      <c r="M82" s="43">
        <f t="shared" si="77"/>
        <v>2826267</v>
      </c>
      <c r="N82" s="43">
        <f t="shared" si="77"/>
        <v>4122278</v>
      </c>
      <c r="O82" s="44">
        <f t="shared" si="77"/>
        <v>12668058</v>
      </c>
      <c r="P82" s="43">
        <f t="shared" si="77"/>
        <v>775864</v>
      </c>
      <c r="Q82" s="43">
        <f t="shared" si="77"/>
        <v>1632240</v>
      </c>
      <c r="R82" s="43">
        <f t="shared" si="77"/>
        <v>758761</v>
      </c>
      <c r="S82" s="44">
        <f t="shared" si="77"/>
        <v>2391001</v>
      </c>
      <c r="T82" s="44">
        <f t="shared" si="77"/>
        <v>15834923</v>
      </c>
      <c r="U82" s="43">
        <f t="shared" si="77"/>
        <v>0</v>
      </c>
      <c r="V82" s="212">
        <f t="shared" si="77"/>
        <v>15834923</v>
      </c>
    </row>
    <row r="83" spans="1:22" outlineLevel="1">
      <c r="B83" s="74" t="s">
        <v>87</v>
      </c>
      <c r="C83" s="75" t="str">
        <f t="shared" ref="C83:V83" si="78">C176</f>
        <v>420433104500</v>
      </c>
      <c r="D83" s="75" t="str">
        <f t="shared" si="78"/>
        <v>Village of Scotia</v>
      </c>
      <c r="E83" s="75" t="str">
        <f t="shared" si="78"/>
        <v>Schenectady</v>
      </c>
      <c r="F83" s="75" t="str">
        <f t="shared" si="78"/>
        <v>05/31</v>
      </c>
      <c r="G83" s="76">
        <f t="shared" si="78"/>
        <v>7729</v>
      </c>
      <c r="H83" s="76">
        <f t="shared" si="78"/>
        <v>0</v>
      </c>
      <c r="I83" s="77">
        <f t="shared" si="78"/>
        <v>1.7</v>
      </c>
      <c r="J83" s="78">
        <f t="shared" si="78"/>
        <v>426783975</v>
      </c>
      <c r="K83" s="78">
        <f t="shared" si="78"/>
        <v>1216280</v>
      </c>
      <c r="L83" s="79">
        <f t="shared" si="78"/>
        <v>3040157</v>
      </c>
      <c r="M83" s="79">
        <f t="shared" si="78"/>
        <v>1332814</v>
      </c>
      <c r="N83" s="79">
        <f t="shared" si="78"/>
        <v>4209682</v>
      </c>
      <c r="O83" s="80">
        <f t="shared" si="78"/>
        <v>8582653</v>
      </c>
      <c r="P83" s="79">
        <f t="shared" si="78"/>
        <v>1046844</v>
      </c>
      <c r="Q83" s="79">
        <f t="shared" si="78"/>
        <v>260910</v>
      </c>
      <c r="R83" s="79">
        <f t="shared" si="78"/>
        <v>62886</v>
      </c>
      <c r="S83" s="80">
        <f t="shared" si="78"/>
        <v>323796</v>
      </c>
      <c r="T83" s="80">
        <f t="shared" si="78"/>
        <v>9953293</v>
      </c>
      <c r="U83" s="79">
        <f t="shared" si="78"/>
        <v>213331</v>
      </c>
      <c r="V83" s="212">
        <f t="shared" si="78"/>
        <v>10166624</v>
      </c>
    </row>
    <row r="84" spans="1:22" outlineLevel="1">
      <c r="B84" s="73" t="s">
        <v>88</v>
      </c>
      <c r="C84" s="41" t="str">
        <f t="shared" ref="C84:V84" si="79">C177</f>
        <v>420358700000</v>
      </c>
      <c r="D84" s="41" t="str">
        <f t="shared" si="79"/>
        <v>Town of Niskayuna</v>
      </c>
      <c r="E84" s="41" t="str">
        <f t="shared" si="79"/>
        <v>Schenectady</v>
      </c>
      <c r="F84" s="41" t="str">
        <f t="shared" si="79"/>
        <v>12/31</v>
      </c>
      <c r="G84" s="54">
        <f t="shared" si="79"/>
        <v>21781</v>
      </c>
      <c r="H84" s="42">
        <f t="shared" si="79"/>
        <v>0</v>
      </c>
      <c r="I84" s="42">
        <f t="shared" si="79"/>
        <v>14.2</v>
      </c>
      <c r="J84" s="43">
        <f t="shared" si="79"/>
        <v>2423130612</v>
      </c>
      <c r="K84" s="43">
        <f t="shared" si="79"/>
        <v>10374489</v>
      </c>
      <c r="L84" s="43">
        <f t="shared" si="79"/>
        <v>8181862</v>
      </c>
      <c r="M84" s="43">
        <f t="shared" si="79"/>
        <v>3454495</v>
      </c>
      <c r="N84" s="43">
        <f t="shared" si="79"/>
        <v>5195725</v>
      </c>
      <c r="O84" s="44">
        <f t="shared" si="79"/>
        <v>16832082</v>
      </c>
      <c r="P84" s="43">
        <f t="shared" si="79"/>
        <v>3336555</v>
      </c>
      <c r="Q84" s="43">
        <f t="shared" si="79"/>
        <v>1276175</v>
      </c>
      <c r="R84" s="43">
        <f t="shared" si="79"/>
        <v>251070</v>
      </c>
      <c r="S84" s="44">
        <f t="shared" si="79"/>
        <v>1527246</v>
      </c>
      <c r="T84" s="44">
        <f t="shared" si="79"/>
        <v>21695882</v>
      </c>
      <c r="U84" s="43">
        <f t="shared" si="79"/>
        <v>543980</v>
      </c>
      <c r="V84" s="212">
        <f t="shared" si="79"/>
        <v>22239862</v>
      </c>
    </row>
    <row r="85" spans="1:22" outlineLevel="1">
      <c r="B85" s="73" t="s">
        <v>89</v>
      </c>
      <c r="C85" s="41" t="str">
        <f t="shared" ref="C85:V85" si="80">C178</f>
        <v>420369200000</v>
      </c>
      <c r="D85" s="41" t="str">
        <f t="shared" si="80"/>
        <v>Town of Princetown</v>
      </c>
      <c r="E85" s="41" t="str">
        <f t="shared" si="80"/>
        <v>Schenectady</v>
      </c>
      <c r="F85" s="41" t="str">
        <f t="shared" si="80"/>
        <v>12/31</v>
      </c>
      <c r="G85" s="54">
        <f t="shared" si="80"/>
        <v>2115</v>
      </c>
      <c r="H85" s="42">
        <f t="shared" si="80"/>
        <v>0</v>
      </c>
      <c r="I85" s="42">
        <f t="shared" si="80"/>
        <v>23.9</v>
      </c>
      <c r="J85" s="43">
        <f t="shared" si="80"/>
        <v>202235418</v>
      </c>
      <c r="K85" s="43">
        <f t="shared" si="80"/>
        <v>2709700</v>
      </c>
      <c r="L85" s="43">
        <f t="shared" si="80"/>
        <v>320091</v>
      </c>
      <c r="M85" s="43">
        <f t="shared" si="80"/>
        <v>59108</v>
      </c>
      <c r="N85" s="43">
        <f t="shared" si="80"/>
        <v>549606</v>
      </c>
      <c r="O85" s="44">
        <f t="shared" si="80"/>
        <v>928805</v>
      </c>
      <c r="P85" s="43">
        <f t="shared" si="80"/>
        <v>350123</v>
      </c>
      <c r="Q85" s="43">
        <f t="shared" si="80"/>
        <v>36500</v>
      </c>
      <c r="R85" s="43">
        <f t="shared" si="80"/>
        <v>136399</v>
      </c>
      <c r="S85" s="44">
        <f t="shared" si="80"/>
        <v>172899</v>
      </c>
      <c r="T85" s="44">
        <f t="shared" si="80"/>
        <v>1451828</v>
      </c>
      <c r="U85" s="43">
        <f t="shared" si="80"/>
        <v>77246</v>
      </c>
      <c r="V85" s="212">
        <f t="shared" si="80"/>
        <v>1529074</v>
      </c>
    </row>
    <row r="86" spans="1:22" outlineLevel="1">
      <c r="B86" s="73" t="s">
        <v>90</v>
      </c>
      <c r="C86" s="41" t="str">
        <f t="shared" ref="C86:V86" si="81">C179</f>
        <v>420372600000</v>
      </c>
      <c r="D86" s="41" t="str">
        <f t="shared" si="81"/>
        <v>Town of Rotterdam</v>
      </c>
      <c r="E86" s="41" t="str">
        <f t="shared" si="81"/>
        <v>Schenectady</v>
      </c>
      <c r="F86" s="41" t="str">
        <f t="shared" si="81"/>
        <v>12/31</v>
      </c>
      <c r="G86" s="54">
        <f t="shared" si="81"/>
        <v>29094</v>
      </c>
      <c r="H86" s="42">
        <f t="shared" si="81"/>
        <v>0</v>
      </c>
      <c r="I86" s="42">
        <f t="shared" si="81"/>
        <v>35.700000000000003</v>
      </c>
      <c r="J86" s="43">
        <f t="shared" si="81"/>
        <v>2547009941</v>
      </c>
      <c r="K86" s="43">
        <f t="shared" si="81"/>
        <v>10110000</v>
      </c>
      <c r="L86" s="43">
        <f t="shared" si="81"/>
        <v>9088904</v>
      </c>
      <c r="M86" s="43">
        <f t="shared" si="81"/>
        <v>4763104</v>
      </c>
      <c r="N86" s="43">
        <f t="shared" si="81"/>
        <v>5328792</v>
      </c>
      <c r="O86" s="44">
        <f t="shared" si="81"/>
        <v>19180801</v>
      </c>
      <c r="P86" s="43">
        <f t="shared" si="81"/>
        <v>2359882</v>
      </c>
      <c r="Q86" s="43">
        <f t="shared" si="81"/>
        <v>1127750</v>
      </c>
      <c r="R86" s="43">
        <f t="shared" si="81"/>
        <v>355735</v>
      </c>
      <c r="S86" s="44">
        <f t="shared" si="81"/>
        <v>1483485</v>
      </c>
      <c r="T86" s="44">
        <f t="shared" si="81"/>
        <v>23024167</v>
      </c>
      <c r="U86" s="43">
        <f t="shared" si="81"/>
        <v>51677</v>
      </c>
      <c r="V86" s="212">
        <f t="shared" si="81"/>
        <v>23075844</v>
      </c>
    </row>
    <row r="87" spans="1:22" outlineLevel="1">
      <c r="B87" s="86" t="s">
        <v>91</v>
      </c>
      <c r="C87" s="46" t="str">
        <f t="shared" ref="C87:V87" si="82">C180</f>
        <v>420253000000</v>
      </c>
      <c r="D87" s="46" t="str">
        <f t="shared" si="82"/>
        <v>City of Schenectady</v>
      </c>
      <c r="E87" s="46" t="str">
        <f t="shared" si="82"/>
        <v>Schenectady</v>
      </c>
      <c r="F87" s="46" t="str">
        <f t="shared" si="82"/>
        <v>12/31</v>
      </c>
      <c r="G87" s="53">
        <f t="shared" si="82"/>
        <v>66135</v>
      </c>
      <c r="H87" s="47">
        <f t="shared" si="82"/>
        <v>0</v>
      </c>
      <c r="I87" s="47">
        <f t="shared" si="82"/>
        <v>10.8</v>
      </c>
      <c r="J87" s="48">
        <f t="shared" si="82"/>
        <v>2417858243</v>
      </c>
      <c r="K87" s="48">
        <f t="shared" si="82"/>
        <v>95999672</v>
      </c>
      <c r="L87" s="48">
        <f t="shared" si="82"/>
        <v>37040275</v>
      </c>
      <c r="M87" s="48">
        <f t="shared" si="82"/>
        <v>24262511</v>
      </c>
      <c r="N87" s="48">
        <f t="shared" si="82"/>
        <v>25098950</v>
      </c>
      <c r="O87" s="49">
        <f t="shared" si="82"/>
        <v>86401736</v>
      </c>
      <c r="P87" s="48">
        <f t="shared" si="82"/>
        <v>30346354</v>
      </c>
      <c r="Q87" s="48">
        <f t="shared" si="82"/>
        <v>5997202</v>
      </c>
      <c r="R87" s="48">
        <f t="shared" si="82"/>
        <v>2852313</v>
      </c>
      <c r="S87" s="49">
        <f t="shared" si="82"/>
        <v>8849515</v>
      </c>
      <c r="T87" s="49">
        <f t="shared" si="82"/>
        <v>125597605</v>
      </c>
      <c r="U87" s="48">
        <f t="shared" si="82"/>
        <v>406000</v>
      </c>
      <c r="V87" s="218">
        <f t="shared" si="82"/>
        <v>126003605</v>
      </c>
    </row>
    <row r="88" spans="1:22">
      <c r="B88" s="87" t="s">
        <v>92</v>
      </c>
      <c r="C88" s="88"/>
      <c r="D88" s="88"/>
      <c r="E88" s="88"/>
      <c r="F88" s="88"/>
      <c r="G88" s="161">
        <f t="shared" ref="G88:V88" si="83">G4+G25+G48+G79</f>
        <v>837967</v>
      </c>
      <c r="H88" s="162">
        <f t="shared" si="83"/>
        <v>0</v>
      </c>
      <c r="I88" s="162">
        <f t="shared" si="83"/>
        <v>2189.6999999999998</v>
      </c>
      <c r="J88" s="163">
        <f t="shared" si="83"/>
        <v>67617683856</v>
      </c>
      <c r="K88" s="163">
        <f t="shared" si="83"/>
        <v>584967953</v>
      </c>
      <c r="L88" s="163">
        <f t="shared" si="83"/>
        <v>332543924</v>
      </c>
      <c r="M88" s="163">
        <f t="shared" si="83"/>
        <v>193217608</v>
      </c>
      <c r="N88" s="163">
        <f t="shared" si="83"/>
        <v>829100549</v>
      </c>
      <c r="O88" s="164">
        <f t="shared" si="83"/>
        <v>1354862080</v>
      </c>
      <c r="P88" s="163">
        <f t="shared" si="83"/>
        <v>92400452</v>
      </c>
      <c r="Q88" s="163">
        <f t="shared" si="83"/>
        <v>28967280</v>
      </c>
      <c r="R88" s="163">
        <f t="shared" si="83"/>
        <v>20336258</v>
      </c>
      <c r="S88" s="164">
        <f t="shared" si="83"/>
        <v>49303538</v>
      </c>
      <c r="T88" s="164">
        <f t="shared" si="83"/>
        <v>1496566072</v>
      </c>
      <c r="U88" s="163">
        <f t="shared" si="83"/>
        <v>72004312</v>
      </c>
      <c r="V88" s="219">
        <f t="shared" si="83"/>
        <v>1568570384</v>
      </c>
    </row>
    <row r="90" spans="1:22">
      <c r="A90" s="207">
        <f>SUM(B90:V90)</f>
        <v>0</v>
      </c>
      <c r="B90" s="206">
        <f>IF(B1&lt;&gt;B94,1,)</f>
        <v>0</v>
      </c>
      <c r="C90" s="206">
        <f t="shared" ref="C90:V90" si="84">IF(C1&lt;&gt;C94,1,)</f>
        <v>0</v>
      </c>
      <c r="D90" s="206">
        <f t="shared" si="84"/>
        <v>0</v>
      </c>
      <c r="E90" s="206">
        <f t="shared" si="84"/>
        <v>0</v>
      </c>
      <c r="F90" s="206">
        <f t="shared" si="84"/>
        <v>0</v>
      </c>
      <c r="G90" s="206">
        <f t="shared" si="84"/>
        <v>0</v>
      </c>
      <c r="H90" s="206">
        <f t="shared" si="84"/>
        <v>0</v>
      </c>
      <c r="I90" s="206">
        <f t="shared" si="84"/>
        <v>0</v>
      </c>
      <c r="J90" s="206">
        <f t="shared" si="84"/>
        <v>0</v>
      </c>
      <c r="K90" s="206">
        <f t="shared" si="84"/>
        <v>0</v>
      </c>
      <c r="L90" s="206">
        <f t="shared" si="84"/>
        <v>0</v>
      </c>
      <c r="M90" s="206">
        <f t="shared" si="84"/>
        <v>0</v>
      </c>
      <c r="N90" s="206">
        <f t="shared" si="84"/>
        <v>0</v>
      </c>
      <c r="O90" s="206">
        <f t="shared" si="84"/>
        <v>0</v>
      </c>
      <c r="P90" s="206">
        <f t="shared" si="84"/>
        <v>0</v>
      </c>
      <c r="Q90" s="206">
        <f t="shared" si="84"/>
        <v>0</v>
      </c>
      <c r="R90" s="206">
        <f t="shared" si="84"/>
        <v>0</v>
      </c>
      <c r="S90" s="206">
        <f t="shared" si="84"/>
        <v>0</v>
      </c>
      <c r="T90" s="206">
        <f t="shared" si="84"/>
        <v>0</v>
      </c>
      <c r="U90" s="206">
        <f t="shared" si="84"/>
        <v>0</v>
      </c>
      <c r="V90" s="206">
        <f t="shared" si="84"/>
        <v>0</v>
      </c>
    </row>
    <row r="91" spans="1:22">
      <c r="A91" s="207">
        <f>SUM(B91:V91)</f>
        <v>0</v>
      </c>
      <c r="B91" s="206">
        <f t="shared" ref="B91:V91" si="85">IF(B2&lt;&gt;B95,1,)</f>
        <v>0</v>
      </c>
      <c r="C91" s="206">
        <f t="shared" si="85"/>
        <v>0</v>
      </c>
      <c r="D91" s="206">
        <f t="shared" si="85"/>
        <v>0</v>
      </c>
      <c r="E91" s="206">
        <f t="shared" si="85"/>
        <v>0</v>
      </c>
      <c r="F91" s="206">
        <f t="shared" si="85"/>
        <v>0</v>
      </c>
      <c r="G91" s="206">
        <f t="shared" si="85"/>
        <v>0</v>
      </c>
      <c r="H91" s="206">
        <f t="shared" si="85"/>
        <v>0</v>
      </c>
      <c r="I91" s="206">
        <f t="shared" si="85"/>
        <v>0</v>
      </c>
      <c r="J91" s="206">
        <f t="shared" si="85"/>
        <v>0</v>
      </c>
      <c r="K91" s="206">
        <f t="shared" si="85"/>
        <v>0</v>
      </c>
      <c r="L91" s="206">
        <f t="shared" si="85"/>
        <v>0</v>
      </c>
      <c r="M91" s="206">
        <f t="shared" si="85"/>
        <v>0</v>
      </c>
      <c r="N91" s="206">
        <f t="shared" si="85"/>
        <v>0</v>
      </c>
      <c r="O91" s="206">
        <f t="shared" si="85"/>
        <v>0</v>
      </c>
      <c r="P91" s="206">
        <f t="shared" si="85"/>
        <v>0</v>
      </c>
      <c r="Q91" s="206">
        <f t="shared" si="85"/>
        <v>0</v>
      </c>
      <c r="R91" s="206">
        <f t="shared" si="85"/>
        <v>0</v>
      </c>
      <c r="S91" s="206">
        <f t="shared" si="85"/>
        <v>0</v>
      </c>
      <c r="T91" s="206">
        <f t="shared" si="85"/>
        <v>0</v>
      </c>
      <c r="U91" s="206">
        <f t="shared" si="85"/>
        <v>0</v>
      </c>
      <c r="V91" s="206">
        <f t="shared" si="85"/>
        <v>0</v>
      </c>
    </row>
    <row r="92" spans="1:22">
      <c r="A92" s="207">
        <f>SUM(B92:V92)</f>
        <v>0</v>
      </c>
      <c r="B92" s="206">
        <f t="shared" ref="B92:V92" si="86">IF(B3&lt;&gt;B96,1,)</f>
        <v>0</v>
      </c>
      <c r="C92" s="206">
        <f t="shared" si="86"/>
        <v>0</v>
      </c>
      <c r="D92" s="206">
        <f t="shared" si="86"/>
        <v>0</v>
      </c>
      <c r="E92" s="206">
        <f t="shared" si="86"/>
        <v>0</v>
      </c>
      <c r="F92" s="206">
        <f t="shared" si="86"/>
        <v>0</v>
      </c>
      <c r="G92" s="206">
        <f t="shared" si="86"/>
        <v>0</v>
      </c>
      <c r="H92" s="206">
        <f t="shared" si="86"/>
        <v>0</v>
      </c>
      <c r="I92" s="206">
        <f t="shared" si="86"/>
        <v>0</v>
      </c>
      <c r="J92" s="206">
        <f t="shared" si="86"/>
        <v>0</v>
      </c>
      <c r="K92" s="206">
        <f t="shared" si="86"/>
        <v>0</v>
      </c>
      <c r="L92" s="206">
        <f t="shared" si="86"/>
        <v>0</v>
      </c>
      <c r="M92" s="206">
        <f t="shared" si="86"/>
        <v>0</v>
      </c>
      <c r="N92" s="206">
        <f t="shared" si="86"/>
        <v>0</v>
      </c>
      <c r="O92" s="206">
        <f t="shared" si="86"/>
        <v>0</v>
      </c>
      <c r="P92" s="206">
        <f t="shared" si="86"/>
        <v>0</v>
      </c>
      <c r="Q92" s="206">
        <f t="shared" si="86"/>
        <v>0</v>
      </c>
      <c r="R92" s="206">
        <f t="shared" si="86"/>
        <v>0</v>
      </c>
      <c r="S92" s="206">
        <f t="shared" si="86"/>
        <v>0</v>
      </c>
      <c r="T92" s="206">
        <f t="shared" si="86"/>
        <v>0</v>
      </c>
      <c r="U92" s="206">
        <f t="shared" si="86"/>
        <v>0</v>
      </c>
      <c r="V92" s="206">
        <f t="shared" si="86"/>
        <v>0</v>
      </c>
    </row>
    <row r="94" spans="1:22" ht="15.75">
      <c r="B94" s="55" t="s">
        <v>457</v>
      </c>
      <c r="C94" s="89"/>
      <c r="D94" s="89"/>
      <c r="E94" s="89"/>
      <c r="F94" s="89"/>
      <c r="G94" s="89"/>
      <c r="H94" s="89"/>
      <c r="I94" s="89"/>
      <c r="J94" s="89"/>
      <c r="K94" s="89"/>
      <c r="L94" s="60" t="s">
        <v>241</v>
      </c>
      <c r="M94" s="61"/>
      <c r="N94" s="61"/>
      <c r="O94" s="61"/>
      <c r="P94" s="61"/>
      <c r="Q94" s="61"/>
      <c r="R94" s="61"/>
      <c r="S94" s="61"/>
      <c r="T94" s="61"/>
      <c r="U94" s="61"/>
      <c r="V94" s="62"/>
    </row>
    <row r="95" spans="1:22" ht="15.75">
      <c r="B95" s="135"/>
      <c r="C95" s="136"/>
      <c r="D95" s="136"/>
      <c r="E95" s="136"/>
      <c r="F95" s="136"/>
      <c r="G95" s="136"/>
      <c r="H95" s="136"/>
      <c r="I95" s="136"/>
      <c r="J95" s="136"/>
      <c r="K95" s="91"/>
      <c r="L95" s="137" t="s">
        <v>420</v>
      </c>
      <c r="M95" s="138"/>
      <c r="N95" s="138"/>
      <c r="O95" s="139"/>
      <c r="P95" s="56"/>
      <c r="Q95" s="140" t="s">
        <v>421</v>
      </c>
      <c r="R95" s="141"/>
      <c r="S95" s="142"/>
      <c r="T95" s="143"/>
      <c r="U95" s="56"/>
      <c r="V95" s="143"/>
    </row>
    <row r="96" spans="1:22" ht="33">
      <c r="A96" s="207">
        <f>SUM(A97:A181)</f>
        <v>0</v>
      </c>
      <c r="B96" s="63" t="s">
        <v>10</v>
      </c>
      <c r="C96" s="64" t="s">
        <v>136</v>
      </c>
      <c r="D96" s="64" t="s">
        <v>137</v>
      </c>
      <c r="E96" s="64" t="s">
        <v>138</v>
      </c>
      <c r="F96" s="64" t="s">
        <v>139</v>
      </c>
      <c r="G96" s="64" t="s">
        <v>1</v>
      </c>
      <c r="H96" s="64" t="s">
        <v>140</v>
      </c>
      <c r="I96" s="64" t="s">
        <v>422</v>
      </c>
      <c r="J96" s="64" t="s">
        <v>141</v>
      </c>
      <c r="K96" s="64" t="s">
        <v>244</v>
      </c>
      <c r="L96" s="117" t="s">
        <v>423</v>
      </c>
      <c r="M96" s="91" t="s">
        <v>154</v>
      </c>
      <c r="N96" s="91" t="s">
        <v>11</v>
      </c>
      <c r="O96" s="118" t="s">
        <v>424</v>
      </c>
      <c r="P96" s="91" t="s">
        <v>425</v>
      </c>
      <c r="Q96" s="91" t="s">
        <v>416</v>
      </c>
      <c r="R96" s="91" t="s">
        <v>426</v>
      </c>
      <c r="S96" s="118" t="s">
        <v>424</v>
      </c>
      <c r="T96" s="118" t="s">
        <v>104</v>
      </c>
      <c r="U96" s="91" t="s">
        <v>427</v>
      </c>
      <c r="V96" s="118" t="s">
        <v>156</v>
      </c>
    </row>
    <row r="97" spans="1:22">
      <c r="A97" s="206">
        <f>IF(C4&lt;&gt;C97,1,0)</f>
        <v>0</v>
      </c>
      <c r="B97" s="190" t="s">
        <v>13</v>
      </c>
      <c r="C97" s="191" t="s">
        <v>443</v>
      </c>
      <c r="D97" s="191" t="s">
        <v>157</v>
      </c>
      <c r="E97" s="191" t="s">
        <v>158</v>
      </c>
      <c r="F97" s="191" t="s">
        <v>169</v>
      </c>
      <c r="G97" s="192">
        <v>304204</v>
      </c>
      <c r="H97" s="192">
        <v>0</v>
      </c>
      <c r="I97" s="193">
        <v>522.79999999999995</v>
      </c>
      <c r="J97" s="194">
        <v>24780071182</v>
      </c>
      <c r="K97" s="194">
        <v>274806031</v>
      </c>
      <c r="L97" s="194">
        <v>122991530</v>
      </c>
      <c r="M97" s="194">
        <v>68512583</v>
      </c>
      <c r="N97" s="194">
        <v>358552335</v>
      </c>
      <c r="O97" s="195">
        <v>550056448</v>
      </c>
      <c r="P97" s="194">
        <v>32562184</v>
      </c>
      <c r="Q97" s="194">
        <v>13661771</v>
      </c>
      <c r="R97" s="194">
        <v>8474005</v>
      </c>
      <c r="S97" s="195">
        <v>22135776</v>
      </c>
      <c r="T97" s="195">
        <v>604754408</v>
      </c>
      <c r="U97" s="194">
        <v>46424236</v>
      </c>
      <c r="V97" s="195">
        <v>651178644</v>
      </c>
    </row>
    <row r="98" spans="1:22">
      <c r="A98" s="206">
        <f t="shared" ref="A98:A161" si="87">IF(C5&lt;&gt;C98,1,0)</f>
        <v>0</v>
      </c>
      <c r="B98" s="196" t="s">
        <v>14</v>
      </c>
      <c r="C98" s="191" t="s">
        <v>444</v>
      </c>
      <c r="D98" s="191" t="s">
        <v>14</v>
      </c>
      <c r="E98" s="191" t="s">
        <v>158</v>
      </c>
      <c r="F98" s="191" t="s">
        <v>169</v>
      </c>
      <c r="G98" s="192">
        <v>97856</v>
      </c>
      <c r="H98" s="192">
        <v>0</v>
      </c>
      <c r="I98" s="193">
        <v>21.4</v>
      </c>
      <c r="J98" s="194">
        <v>5125089604</v>
      </c>
      <c r="K98" s="194">
        <v>152198950</v>
      </c>
      <c r="L98" s="194">
        <v>70597617</v>
      </c>
      <c r="M98" s="194">
        <v>48656526</v>
      </c>
      <c r="N98" s="194">
        <v>23688188</v>
      </c>
      <c r="O98" s="195">
        <v>142942331</v>
      </c>
      <c r="P98" s="194">
        <v>28970576</v>
      </c>
      <c r="Q98" s="194">
        <v>11955483</v>
      </c>
      <c r="R98" s="194">
        <v>4770212</v>
      </c>
      <c r="S98" s="195">
        <v>16725695</v>
      </c>
      <c r="T98" s="195">
        <v>188638602</v>
      </c>
      <c r="U98" s="194">
        <v>440000</v>
      </c>
      <c r="V98" s="195">
        <v>189078602</v>
      </c>
    </row>
    <row r="99" spans="1:22">
      <c r="A99" s="206">
        <f t="shared" si="87"/>
        <v>0</v>
      </c>
      <c r="B99" s="197" t="s">
        <v>15</v>
      </c>
      <c r="C99" s="191" t="s">
        <v>170</v>
      </c>
      <c r="D99" s="191" t="s">
        <v>15</v>
      </c>
      <c r="E99" s="191" t="s">
        <v>158</v>
      </c>
      <c r="F99" s="191" t="s">
        <v>169</v>
      </c>
      <c r="G99" s="192">
        <v>2794</v>
      </c>
      <c r="H99" s="192">
        <v>0</v>
      </c>
      <c r="I99" s="193">
        <v>64</v>
      </c>
      <c r="J99" s="194">
        <v>299701688</v>
      </c>
      <c r="K99" s="194">
        <v>591036</v>
      </c>
      <c r="L99" s="194">
        <v>637885</v>
      </c>
      <c r="M99" s="194">
        <v>191120</v>
      </c>
      <c r="N99" s="194">
        <v>1196059</v>
      </c>
      <c r="O99" s="195">
        <v>2025065</v>
      </c>
      <c r="P99" s="194">
        <v>210603</v>
      </c>
      <c r="Q99" s="194">
        <v>88277</v>
      </c>
      <c r="R99" s="194">
        <v>9875</v>
      </c>
      <c r="S99" s="195">
        <v>98152</v>
      </c>
      <c r="T99" s="195">
        <v>2333820</v>
      </c>
      <c r="U99" s="194">
        <v>0</v>
      </c>
      <c r="V99" s="195">
        <v>2333820</v>
      </c>
    </row>
    <row r="100" spans="1:22">
      <c r="A100" s="206">
        <f t="shared" si="87"/>
        <v>0</v>
      </c>
      <c r="B100" s="197" t="s">
        <v>16</v>
      </c>
      <c r="C100" s="191" t="s">
        <v>171</v>
      </c>
      <c r="D100" s="191" t="s">
        <v>16</v>
      </c>
      <c r="E100" s="191" t="s">
        <v>158</v>
      </c>
      <c r="F100" s="191" t="s">
        <v>169</v>
      </c>
      <c r="G100" s="192">
        <v>33656</v>
      </c>
      <c r="H100" s="192">
        <v>0</v>
      </c>
      <c r="I100" s="193">
        <v>49</v>
      </c>
      <c r="J100" s="194">
        <v>3396032947</v>
      </c>
      <c r="K100" s="194">
        <v>20250000</v>
      </c>
      <c r="L100" s="194">
        <v>15790947</v>
      </c>
      <c r="M100" s="194">
        <v>5777893</v>
      </c>
      <c r="N100" s="194">
        <v>11300576</v>
      </c>
      <c r="O100" s="195">
        <v>32869416</v>
      </c>
      <c r="P100" s="194">
        <v>3674231</v>
      </c>
      <c r="Q100" s="194">
        <v>1106000</v>
      </c>
      <c r="R100" s="194">
        <v>938680</v>
      </c>
      <c r="S100" s="195">
        <v>2044680</v>
      </c>
      <c r="T100" s="195">
        <v>38588327</v>
      </c>
      <c r="U100" s="194">
        <v>261000</v>
      </c>
      <c r="V100" s="195">
        <v>38849327</v>
      </c>
    </row>
    <row r="101" spans="1:22">
      <c r="A101" s="206">
        <f t="shared" si="87"/>
        <v>0</v>
      </c>
      <c r="B101" s="197" t="s">
        <v>17</v>
      </c>
      <c r="C101" s="191" t="s">
        <v>172</v>
      </c>
      <c r="D101" s="191" t="s">
        <v>17</v>
      </c>
      <c r="E101" s="191" t="s">
        <v>158</v>
      </c>
      <c r="F101" s="191" t="s">
        <v>169</v>
      </c>
      <c r="G101" s="192">
        <v>7418</v>
      </c>
      <c r="H101" s="192">
        <v>0</v>
      </c>
      <c r="I101" s="193">
        <v>50.1</v>
      </c>
      <c r="J101" s="194">
        <v>607063586</v>
      </c>
      <c r="K101" s="198">
        <v>3978</v>
      </c>
      <c r="L101" s="194">
        <v>2350409</v>
      </c>
      <c r="M101" s="194">
        <v>736272</v>
      </c>
      <c r="N101" s="194">
        <v>2144446</v>
      </c>
      <c r="O101" s="195">
        <v>5231127</v>
      </c>
      <c r="P101" s="194">
        <v>280743</v>
      </c>
      <c r="Q101" s="194">
        <v>1768</v>
      </c>
      <c r="R101" s="194">
        <v>3421</v>
      </c>
      <c r="S101" s="195">
        <v>5189</v>
      </c>
      <c r="T101" s="195">
        <v>5517059</v>
      </c>
      <c r="U101" s="194">
        <v>1791626</v>
      </c>
      <c r="V101" s="195">
        <v>7308685</v>
      </c>
    </row>
    <row r="102" spans="1:22">
      <c r="A102" s="206">
        <f t="shared" si="87"/>
        <v>0</v>
      </c>
      <c r="B102" s="199" t="s">
        <v>18</v>
      </c>
      <c r="C102" s="191" t="s">
        <v>418</v>
      </c>
      <c r="D102" s="191" t="s">
        <v>18</v>
      </c>
      <c r="E102" s="191" t="s">
        <v>158</v>
      </c>
      <c r="F102" s="191" t="s">
        <v>173</v>
      </c>
      <c r="G102" s="192">
        <v>3268</v>
      </c>
      <c r="H102" s="192">
        <v>0</v>
      </c>
      <c r="I102" s="193">
        <v>1.5</v>
      </c>
      <c r="J102" s="194">
        <v>169328756</v>
      </c>
      <c r="K102" s="194">
        <v>865000</v>
      </c>
      <c r="L102" s="194">
        <v>796398</v>
      </c>
      <c r="M102" s="194">
        <v>481656</v>
      </c>
      <c r="N102" s="194">
        <v>934062</v>
      </c>
      <c r="O102" s="195">
        <v>2212116</v>
      </c>
      <c r="P102" s="194">
        <v>114656</v>
      </c>
      <c r="Q102" s="194">
        <v>150000</v>
      </c>
      <c r="R102" s="194">
        <v>45701</v>
      </c>
      <c r="S102" s="195">
        <v>195701</v>
      </c>
      <c r="T102" s="195">
        <v>2522473</v>
      </c>
      <c r="U102" s="194">
        <v>110000</v>
      </c>
      <c r="V102" s="195">
        <v>2632473</v>
      </c>
    </row>
    <row r="103" spans="1:22">
      <c r="A103" s="206">
        <f t="shared" si="87"/>
        <v>0</v>
      </c>
      <c r="B103" s="196" t="s">
        <v>19</v>
      </c>
      <c r="C103" s="191" t="s">
        <v>445</v>
      </c>
      <c r="D103" s="191" t="s">
        <v>19</v>
      </c>
      <c r="E103" s="191" t="s">
        <v>158</v>
      </c>
      <c r="F103" s="191" t="s">
        <v>169</v>
      </c>
      <c r="G103" s="192">
        <v>16168</v>
      </c>
      <c r="H103" s="192">
        <v>0</v>
      </c>
      <c r="I103" s="193">
        <v>3.8</v>
      </c>
      <c r="J103" s="194">
        <v>689715761</v>
      </c>
      <c r="K103" s="194">
        <v>10660383</v>
      </c>
      <c r="L103" s="194">
        <v>9341671</v>
      </c>
      <c r="M103" s="194">
        <v>4588842</v>
      </c>
      <c r="N103" s="194">
        <v>4486232</v>
      </c>
      <c r="O103" s="195">
        <v>18416745</v>
      </c>
      <c r="P103" s="194">
        <v>7136854</v>
      </c>
      <c r="Q103" s="194">
        <v>1162191</v>
      </c>
      <c r="R103" s="194">
        <v>644136</v>
      </c>
      <c r="S103" s="195">
        <v>1806327</v>
      </c>
      <c r="T103" s="195">
        <v>27359926</v>
      </c>
      <c r="U103" s="194">
        <v>267027</v>
      </c>
      <c r="V103" s="195">
        <v>27626953</v>
      </c>
    </row>
    <row r="104" spans="1:22">
      <c r="A104" s="206">
        <f t="shared" si="87"/>
        <v>0</v>
      </c>
      <c r="B104" s="197" t="s">
        <v>20</v>
      </c>
      <c r="C104" s="191" t="s">
        <v>174</v>
      </c>
      <c r="D104" s="191" t="s">
        <v>20</v>
      </c>
      <c r="E104" s="191" t="s">
        <v>158</v>
      </c>
      <c r="F104" s="191" t="s">
        <v>169</v>
      </c>
      <c r="G104" s="192">
        <v>81591</v>
      </c>
      <c r="H104" s="192">
        <v>0</v>
      </c>
      <c r="I104" s="193">
        <v>55.9</v>
      </c>
      <c r="J104" s="194">
        <v>8629079128</v>
      </c>
      <c r="K104" s="194">
        <v>104955386</v>
      </c>
      <c r="L104" s="194">
        <v>40066751</v>
      </c>
      <c r="M104" s="194">
        <v>17853505</v>
      </c>
      <c r="N104" s="194">
        <v>35554824</v>
      </c>
      <c r="O104" s="195">
        <v>93475080</v>
      </c>
      <c r="P104" s="194">
        <v>5490996</v>
      </c>
      <c r="Q104" s="194">
        <v>3068682</v>
      </c>
      <c r="R104" s="194">
        <v>3722623</v>
      </c>
      <c r="S104" s="195">
        <v>6791305</v>
      </c>
      <c r="T104" s="195">
        <v>105757381</v>
      </c>
      <c r="U104" s="194">
        <v>2876000</v>
      </c>
      <c r="V104" s="195">
        <v>108633381</v>
      </c>
    </row>
    <row r="105" spans="1:22">
      <c r="A105" s="206">
        <f t="shared" si="87"/>
        <v>0</v>
      </c>
      <c r="B105" s="199" t="s">
        <v>21</v>
      </c>
      <c r="C105" s="191" t="s">
        <v>175</v>
      </c>
      <c r="D105" s="191" t="s">
        <v>21</v>
      </c>
      <c r="E105" s="191" t="s">
        <v>158</v>
      </c>
      <c r="F105" s="191" t="s">
        <v>173</v>
      </c>
      <c r="G105" s="192">
        <v>7793</v>
      </c>
      <c r="H105" s="192">
        <v>0</v>
      </c>
      <c r="I105" s="193">
        <v>3.2</v>
      </c>
      <c r="J105" s="194">
        <v>843702141</v>
      </c>
      <c r="K105" s="198">
        <v>0</v>
      </c>
      <c r="L105" s="194">
        <v>1456009</v>
      </c>
      <c r="M105" s="194">
        <v>718178</v>
      </c>
      <c r="N105" s="194">
        <v>3861040</v>
      </c>
      <c r="O105" s="195">
        <v>6035227</v>
      </c>
      <c r="P105" s="194">
        <v>531394</v>
      </c>
      <c r="Q105" s="194">
        <v>0</v>
      </c>
      <c r="R105" s="194">
        <v>0</v>
      </c>
      <c r="S105" s="195">
        <v>0</v>
      </c>
      <c r="T105" s="195">
        <v>6566621</v>
      </c>
      <c r="U105" s="194">
        <v>612360</v>
      </c>
      <c r="V105" s="195">
        <v>7178981</v>
      </c>
    </row>
    <row r="106" spans="1:22">
      <c r="A106" s="206">
        <f t="shared" si="87"/>
        <v>0</v>
      </c>
      <c r="B106" s="199" t="s">
        <v>22</v>
      </c>
      <c r="C106" s="191" t="s">
        <v>176</v>
      </c>
      <c r="D106" s="191" t="s">
        <v>22</v>
      </c>
      <c r="E106" s="191" t="s">
        <v>158</v>
      </c>
      <c r="F106" s="191" t="s">
        <v>173</v>
      </c>
      <c r="G106" s="192">
        <v>3990</v>
      </c>
      <c r="H106" s="192">
        <v>0</v>
      </c>
      <c r="I106" s="193">
        <v>3.1</v>
      </c>
      <c r="J106" s="194">
        <v>464248478</v>
      </c>
      <c r="K106" s="198">
        <v>325000</v>
      </c>
      <c r="L106" s="194">
        <v>1687729</v>
      </c>
      <c r="M106" s="194">
        <v>776927</v>
      </c>
      <c r="N106" s="194">
        <v>1972256</v>
      </c>
      <c r="O106" s="195">
        <v>4436912</v>
      </c>
      <c r="P106" s="194">
        <v>159305</v>
      </c>
      <c r="Q106" s="194">
        <v>0</v>
      </c>
      <c r="R106" s="194">
        <v>0</v>
      </c>
      <c r="S106" s="195">
        <v>0</v>
      </c>
      <c r="T106" s="195">
        <v>4596217</v>
      </c>
      <c r="U106" s="194">
        <v>0</v>
      </c>
      <c r="V106" s="195">
        <v>4596217</v>
      </c>
    </row>
    <row r="107" spans="1:22">
      <c r="A107" s="206">
        <f t="shared" si="87"/>
        <v>0</v>
      </c>
      <c r="B107" s="200" t="s">
        <v>106</v>
      </c>
      <c r="C107" s="191" t="s">
        <v>177</v>
      </c>
      <c r="D107" s="191" t="s">
        <v>159</v>
      </c>
      <c r="E107" s="191" t="s">
        <v>158</v>
      </c>
      <c r="F107" s="191" t="s">
        <v>169</v>
      </c>
      <c r="G107" s="192">
        <v>2620</v>
      </c>
      <c r="H107" s="192">
        <v>0</v>
      </c>
      <c r="I107" s="193">
        <v>0.8</v>
      </c>
      <c r="J107" s="194">
        <v>140974052</v>
      </c>
      <c r="K107" s="198">
        <v>0</v>
      </c>
      <c r="L107" s="194">
        <v>120444</v>
      </c>
      <c r="M107" s="194">
        <v>27644</v>
      </c>
      <c r="N107" s="194">
        <v>175761</v>
      </c>
      <c r="O107" s="195">
        <v>323849</v>
      </c>
      <c r="P107" s="194">
        <v>1144</v>
      </c>
      <c r="Q107" s="194">
        <v>0</v>
      </c>
      <c r="R107" s="194">
        <v>0</v>
      </c>
      <c r="S107" s="195">
        <v>0</v>
      </c>
      <c r="T107" s="195">
        <v>324993</v>
      </c>
      <c r="U107" s="194">
        <v>0</v>
      </c>
      <c r="V107" s="195">
        <v>324993</v>
      </c>
    </row>
    <row r="108" spans="1:22">
      <c r="A108" s="206">
        <f t="shared" si="87"/>
        <v>0</v>
      </c>
      <c r="B108" s="197" t="s">
        <v>106</v>
      </c>
      <c r="C108" s="191" t="s">
        <v>178</v>
      </c>
      <c r="D108" s="191" t="s">
        <v>160</v>
      </c>
      <c r="E108" s="191" t="s">
        <v>158</v>
      </c>
      <c r="F108" s="191" t="s">
        <v>173</v>
      </c>
      <c r="G108" s="192">
        <v>2620</v>
      </c>
      <c r="H108" s="192">
        <v>0</v>
      </c>
      <c r="I108" s="193">
        <v>0.8</v>
      </c>
      <c r="J108" s="194">
        <v>156917509</v>
      </c>
      <c r="K108" s="194">
        <v>885000</v>
      </c>
      <c r="L108" s="194">
        <v>1771980</v>
      </c>
      <c r="M108" s="194">
        <v>674865</v>
      </c>
      <c r="N108" s="194">
        <v>1622418</v>
      </c>
      <c r="O108" s="195">
        <v>4069263</v>
      </c>
      <c r="P108" s="194">
        <v>189272</v>
      </c>
      <c r="Q108" s="194">
        <v>385000</v>
      </c>
      <c r="R108" s="194">
        <v>34917</v>
      </c>
      <c r="S108" s="195">
        <v>419917</v>
      </c>
      <c r="T108" s="195">
        <v>4678452</v>
      </c>
      <c r="U108" s="194">
        <v>0</v>
      </c>
      <c r="V108" s="195">
        <v>4678452</v>
      </c>
    </row>
    <row r="109" spans="1:22">
      <c r="A109" s="206">
        <f t="shared" si="87"/>
        <v>0</v>
      </c>
      <c r="B109" s="201" t="s">
        <v>106</v>
      </c>
    </row>
    <row r="110" spans="1:22">
      <c r="A110" s="206">
        <f t="shared" si="87"/>
        <v>0</v>
      </c>
      <c r="B110" s="197" t="s">
        <v>23</v>
      </c>
      <c r="C110" s="191" t="s">
        <v>179</v>
      </c>
      <c r="D110" s="191" t="s">
        <v>23</v>
      </c>
      <c r="E110" s="191" t="s">
        <v>158</v>
      </c>
      <c r="F110" s="191" t="s">
        <v>169</v>
      </c>
      <c r="G110" s="192">
        <v>35303</v>
      </c>
      <c r="H110" s="192">
        <v>0</v>
      </c>
      <c r="I110" s="193">
        <v>57.9</v>
      </c>
      <c r="J110" s="194">
        <v>3752152566</v>
      </c>
      <c r="K110" s="194">
        <v>27917000</v>
      </c>
      <c r="L110" s="194">
        <v>12633549</v>
      </c>
      <c r="M110" s="194">
        <v>4063036</v>
      </c>
      <c r="N110" s="194">
        <v>7611628</v>
      </c>
      <c r="O110" s="195">
        <v>24308212</v>
      </c>
      <c r="P110" s="194">
        <v>3567542</v>
      </c>
      <c r="Q110" s="194">
        <v>1923000</v>
      </c>
      <c r="R110" s="194">
        <v>1160298</v>
      </c>
      <c r="S110" s="195">
        <v>3083298</v>
      </c>
      <c r="T110" s="195">
        <v>30959053</v>
      </c>
      <c r="U110" s="194">
        <v>1233638</v>
      </c>
      <c r="V110" s="195">
        <v>32192690</v>
      </c>
    </row>
    <row r="111" spans="1:22">
      <c r="A111" s="206">
        <f t="shared" si="87"/>
        <v>0</v>
      </c>
      <c r="B111" s="199" t="s">
        <v>24</v>
      </c>
      <c r="C111" s="191" t="s">
        <v>180</v>
      </c>
      <c r="D111" s="191" t="s">
        <v>24</v>
      </c>
      <c r="E111" s="191" t="s">
        <v>158</v>
      </c>
      <c r="F111" s="191" t="s">
        <v>173</v>
      </c>
      <c r="G111" s="192">
        <v>1720</v>
      </c>
      <c r="H111" s="192">
        <v>0</v>
      </c>
      <c r="I111" s="193">
        <v>1.2</v>
      </c>
      <c r="J111" s="194">
        <v>126640029</v>
      </c>
      <c r="K111" s="194">
        <v>1260000</v>
      </c>
      <c r="L111" s="194">
        <v>614258</v>
      </c>
      <c r="M111" s="194">
        <v>161891</v>
      </c>
      <c r="N111" s="194">
        <v>754769</v>
      </c>
      <c r="O111" s="195">
        <v>1530918</v>
      </c>
      <c r="P111" s="194">
        <v>282484</v>
      </c>
      <c r="Q111" s="194">
        <v>50000</v>
      </c>
      <c r="R111" s="194">
        <v>56656</v>
      </c>
      <c r="S111" s="195">
        <v>106656</v>
      </c>
      <c r="T111" s="195">
        <v>1920058</v>
      </c>
      <c r="U111" s="194">
        <v>0</v>
      </c>
      <c r="V111" s="195">
        <v>1920058</v>
      </c>
    </row>
    <row r="112" spans="1:22">
      <c r="A112" s="206">
        <f t="shared" si="87"/>
        <v>0</v>
      </c>
      <c r="B112" s="197" t="s">
        <v>25</v>
      </c>
      <c r="C112" s="191" t="s">
        <v>181</v>
      </c>
      <c r="D112" s="191" t="s">
        <v>25</v>
      </c>
      <c r="E112" s="191" t="s">
        <v>158</v>
      </c>
      <c r="F112" s="191" t="s">
        <v>169</v>
      </c>
      <c r="G112" s="192">
        <v>2692</v>
      </c>
      <c r="H112" s="192">
        <v>0</v>
      </c>
      <c r="I112" s="193">
        <v>41.8</v>
      </c>
      <c r="J112" s="194">
        <v>265450406</v>
      </c>
      <c r="K112" s="194">
        <v>1139981</v>
      </c>
      <c r="L112" s="194">
        <v>498429</v>
      </c>
      <c r="M112" s="194">
        <v>178556</v>
      </c>
      <c r="N112" s="194">
        <v>483563</v>
      </c>
      <c r="O112" s="195">
        <v>1160548</v>
      </c>
      <c r="P112" s="194">
        <v>959453</v>
      </c>
      <c r="Q112" s="194">
        <v>80000</v>
      </c>
      <c r="R112" s="194">
        <v>30353</v>
      </c>
      <c r="S112" s="195">
        <v>110353</v>
      </c>
      <c r="T112" s="195">
        <v>2230354</v>
      </c>
      <c r="U112" s="194">
        <v>1000</v>
      </c>
      <c r="V112" s="195">
        <v>2231354</v>
      </c>
    </row>
    <row r="113" spans="1:22">
      <c r="A113" s="206">
        <f t="shared" si="87"/>
        <v>0</v>
      </c>
      <c r="B113" s="197" t="s">
        <v>26</v>
      </c>
      <c r="C113" s="191" t="s">
        <v>182</v>
      </c>
      <c r="D113" s="191" t="s">
        <v>26</v>
      </c>
      <c r="E113" s="191" t="s">
        <v>158</v>
      </c>
      <c r="F113" s="191" t="s">
        <v>169</v>
      </c>
      <c r="G113" s="192">
        <v>8648</v>
      </c>
      <c r="H113" s="192">
        <v>0</v>
      </c>
      <c r="I113" s="193">
        <v>57.5</v>
      </c>
      <c r="J113" s="194">
        <v>972484595</v>
      </c>
      <c r="K113" s="194">
        <v>2125914</v>
      </c>
      <c r="L113" s="194">
        <v>1580857</v>
      </c>
      <c r="M113" s="194">
        <v>659163</v>
      </c>
      <c r="N113" s="194">
        <v>2645381</v>
      </c>
      <c r="O113" s="195">
        <v>4885402</v>
      </c>
      <c r="P113" s="194">
        <v>536343</v>
      </c>
      <c r="Q113" s="194">
        <v>164713</v>
      </c>
      <c r="R113" s="194">
        <v>74321</v>
      </c>
      <c r="S113" s="195">
        <v>239034</v>
      </c>
      <c r="T113" s="195">
        <v>5660779</v>
      </c>
      <c r="U113" s="194">
        <v>489</v>
      </c>
      <c r="V113" s="195">
        <v>5661267</v>
      </c>
    </row>
    <row r="114" spans="1:22">
      <c r="A114" s="206">
        <f t="shared" si="87"/>
        <v>0</v>
      </c>
      <c r="B114" s="199" t="s">
        <v>109</v>
      </c>
      <c r="C114" s="191" t="s">
        <v>183</v>
      </c>
      <c r="D114" s="191" t="s">
        <v>109</v>
      </c>
      <c r="E114" s="191" t="s">
        <v>158</v>
      </c>
      <c r="F114" s="191" t="s">
        <v>173</v>
      </c>
      <c r="G114" s="192">
        <v>2789</v>
      </c>
      <c r="H114" s="192">
        <v>0</v>
      </c>
      <c r="I114" s="193">
        <v>2.1</v>
      </c>
      <c r="J114" s="194">
        <v>238009756</v>
      </c>
      <c r="K114" s="194">
        <v>3735000</v>
      </c>
      <c r="L114" s="194">
        <v>467819</v>
      </c>
      <c r="M114" s="194">
        <v>200593</v>
      </c>
      <c r="N114" s="194">
        <v>683140</v>
      </c>
      <c r="O114" s="195">
        <v>1351552</v>
      </c>
      <c r="P114" s="194">
        <v>55746</v>
      </c>
      <c r="Q114" s="194">
        <v>150000</v>
      </c>
      <c r="R114" s="194">
        <v>116005</v>
      </c>
      <c r="S114" s="195">
        <v>266005</v>
      </c>
      <c r="T114" s="195">
        <v>1673303</v>
      </c>
      <c r="U114" s="194">
        <v>0</v>
      </c>
      <c r="V114" s="195">
        <v>1673303</v>
      </c>
    </row>
    <row r="115" spans="1:22">
      <c r="A115" s="206">
        <f t="shared" si="87"/>
        <v>0</v>
      </c>
      <c r="B115" s="197" t="s">
        <v>27</v>
      </c>
      <c r="C115" s="191" t="s">
        <v>184</v>
      </c>
      <c r="D115" s="191" t="s">
        <v>27</v>
      </c>
      <c r="E115" s="191" t="s">
        <v>158</v>
      </c>
      <c r="F115" s="191" t="s">
        <v>169</v>
      </c>
      <c r="G115" s="192">
        <v>1843</v>
      </c>
      <c r="H115" s="192">
        <v>0</v>
      </c>
      <c r="I115" s="193">
        <v>61.5</v>
      </c>
      <c r="J115" s="194">
        <v>260837670</v>
      </c>
      <c r="K115" s="194">
        <v>810241</v>
      </c>
      <c r="L115" s="194">
        <v>614040</v>
      </c>
      <c r="M115" s="194">
        <v>332364</v>
      </c>
      <c r="N115" s="194">
        <v>1111394</v>
      </c>
      <c r="O115" s="195">
        <v>2057798</v>
      </c>
      <c r="P115" s="194">
        <v>142236</v>
      </c>
      <c r="Q115" s="194">
        <v>45601</v>
      </c>
      <c r="R115" s="194">
        <v>2029</v>
      </c>
      <c r="S115" s="195">
        <v>47630</v>
      </c>
      <c r="T115" s="195">
        <v>2247664</v>
      </c>
      <c r="U115" s="194">
        <v>18478</v>
      </c>
      <c r="V115" s="195">
        <v>2266142</v>
      </c>
    </row>
    <row r="116" spans="1:22">
      <c r="A116" s="206">
        <f t="shared" si="87"/>
        <v>0</v>
      </c>
      <c r="B116" s="196" t="s">
        <v>28</v>
      </c>
      <c r="C116" s="191" t="s">
        <v>446</v>
      </c>
      <c r="D116" s="191" t="s">
        <v>28</v>
      </c>
      <c r="E116" s="191" t="s">
        <v>158</v>
      </c>
      <c r="F116" s="191" t="s">
        <v>169</v>
      </c>
      <c r="G116" s="192">
        <v>10254</v>
      </c>
      <c r="H116" s="192">
        <v>0</v>
      </c>
      <c r="I116" s="193">
        <v>1.4</v>
      </c>
      <c r="J116" s="194">
        <v>389563501</v>
      </c>
      <c r="K116" s="194">
        <v>7199463</v>
      </c>
      <c r="L116" s="194">
        <v>6153872</v>
      </c>
      <c r="M116" s="194">
        <v>3134921</v>
      </c>
      <c r="N116" s="194">
        <v>3207409</v>
      </c>
      <c r="O116" s="195">
        <v>12496202</v>
      </c>
      <c r="P116" s="194">
        <v>5956205</v>
      </c>
      <c r="Q116" s="194">
        <v>634500</v>
      </c>
      <c r="R116" s="194">
        <v>297537</v>
      </c>
      <c r="S116" s="195">
        <v>932037</v>
      </c>
      <c r="T116" s="195">
        <v>19384444</v>
      </c>
      <c r="U116" s="194">
        <v>1147128</v>
      </c>
      <c r="V116" s="195">
        <v>20531572</v>
      </c>
    </row>
    <row r="117" spans="1:22">
      <c r="A117" s="206">
        <f t="shared" si="87"/>
        <v>0</v>
      </c>
      <c r="B117" s="202" t="s">
        <v>29</v>
      </c>
      <c r="C117" s="191" t="s">
        <v>185</v>
      </c>
      <c r="D117" s="191" t="s">
        <v>29</v>
      </c>
      <c r="E117" s="191" t="s">
        <v>158</v>
      </c>
      <c r="F117" s="191" t="s">
        <v>169</v>
      </c>
      <c r="G117" s="192">
        <v>3361</v>
      </c>
      <c r="H117" s="192">
        <v>0</v>
      </c>
      <c r="I117" s="193">
        <v>57.8</v>
      </c>
      <c r="J117" s="194">
        <v>334238875</v>
      </c>
      <c r="K117" s="194">
        <v>1180000</v>
      </c>
      <c r="L117" s="194">
        <v>892992</v>
      </c>
      <c r="M117" s="194">
        <v>374927</v>
      </c>
      <c r="N117" s="194">
        <v>1102976</v>
      </c>
      <c r="O117" s="195">
        <v>2370895</v>
      </c>
      <c r="P117" s="194">
        <v>151825</v>
      </c>
      <c r="Q117" s="194">
        <v>89500</v>
      </c>
      <c r="R117" s="194">
        <v>12216</v>
      </c>
      <c r="S117" s="195">
        <v>101716</v>
      </c>
      <c r="T117" s="195">
        <v>2624436</v>
      </c>
      <c r="U117" s="194">
        <v>4785</v>
      </c>
      <c r="V117" s="195">
        <v>2629221</v>
      </c>
    </row>
    <row r="118" spans="1:22">
      <c r="A118" s="206">
        <f t="shared" si="87"/>
        <v>0</v>
      </c>
      <c r="B118" s="190" t="s">
        <v>30</v>
      </c>
      <c r="C118" s="191" t="s">
        <v>447</v>
      </c>
      <c r="D118" s="191" t="s">
        <v>161</v>
      </c>
      <c r="E118" s="191" t="s">
        <v>162</v>
      </c>
      <c r="F118" s="191" t="s">
        <v>169</v>
      </c>
      <c r="G118" s="192">
        <v>159429</v>
      </c>
      <c r="H118" s="192">
        <v>0</v>
      </c>
      <c r="I118" s="193">
        <v>652.4</v>
      </c>
      <c r="J118" s="194">
        <v>10505904197</v>
      </c>
      <c r="K118" s="194">
        <v>172578257</v>
      </c>
      <c r="L118" s="194">
        <v>73846413</v>
      </c>
      <c r="M118" s="194">
        <v>48240174</v>
      </c>
      <c r="N118" s="194">
        <v>153807225</v>
      </c>
      <c r="O118" s="195">
        <v>275893811</v>
      </c>
      <c r="P118" s="194">
        <v>22063721</v>
      </c>
      <c r="Q118" s="194">
        <v>6605009</v>
      </c>
      <c r="R118" s="194">
        <v>7172797</v>
      </c>
      <c r="S118" s="195">
        <v>13777806</v>
      </c>
      <c r="T118" s="195">
        <v>311735339</v>
      </c>
      <c r="U118" s="194">
        <v>2873269</v>
      </c>
      <c r="V118" s="195">
        <v>314608608</v>
      </c>
    </row>
    <row r="119" spans="1:22">
      <c r="A119" s="206">
        <f t="shared" si="87"/>
        <v>0</v>
      </c>
      <c r="B119" s="203" t="s">
        <v>31</v>
      </c>
      <c r="C119" s="191" t="s">
        <v>186</v>
      </c>
      <c r="D119" s="191" t="s">
        <v>31</v>
      </c>
      <c r="E119" s="191" t="s">
        <v>162</v>
      </c>
      <c r="F119" s="191" t="s">
        <v>173</v>
      </c>
      <c r="G119" s="192">
        <v>1133</v>
      </c>
      <c r="H119" s="192">
        <v>0</v>
      </c>
      <c r="I119" s="193">
        <v>0.7</v>
      </c>
      <c r="J119" s="194">
        <v>69949308</v>
      </c>
      <c r="K119" s="194">
        <v>181350</v>
      </c>
      <c r="L119" s="194">
        <v>305797</v>
      </c>
      <c r="M119" s="194">
        <v>53821</v>
      </c>
      <c r="N119" s="194">
        <v>277517</v>
      </c>
      <c r="O119" s="195">
        <v>637135</v>
      </c>
      <c r="P119" s="194">
        <v>87249</v>
      </c>
      <c r="Q119" s="194">
        <v>51650</v>
      </c>
      <c r="R119" s="194">
        <v>7247</v>
      </c>
      <c r="S119" s="195">
        <v>58897</v>
      </c>
      <c r="T119" s="195">
        <v>783281</v>
      </c>
      <c r="U119" s="194">
        <v>30300</v>
      </c>
      <c r="V119" s="195">
        <v>813581</v>
      </c>
    </row>
    <row r="120" spans="1:22">
      <c r="A120" s="206">
        <f t="shared" si="87"/>
        <v>0</v>
      </c>
      <c r="B120" s="203" t="s">
        <v>32</v>
      </c>
      <c r="C120" s="191" t="s">
        <v>187</v>
      </c>
      <c r="D120" s="191" t="s">
        <v>32</v>
      </c>
      <c r="E120" s="191" t="s">
        <v>162</v>
      </c>
      <c r="F120" s="191" t="s">
        <v>173</v>
      </c>
      <c r="G120" s="193">
        <v>466</v>
      </c>
      <c r="H120" s="193">
        <v>0</v>
      </c>
      <c r="I120" s="193">
        <v>0.5</v>
      </c>
      <c r="J120" s="194">
        <v>27333975</v>
      </c>
      <c r="K120" s="194">
        <v>1880534</v>
      </c>
      <c r="L120" s="194">
        <v>31556</v>
      </c>
      <c r="M120" s="194">
        <v>2592</v>
      </c>
      <c r="N120" s="194">
        <v>153753</v>
      </c>
      <c r="O120" s="195">
        <v>187901</v>
      </c>
      <c r="P120" s="194">
        <v>11272</v>
      </c>
      <c r="Q120" s="194">
        <v>83498</v>
      </c>
      <c r="R120" s="194">
        <v>9102</v>
      </c>
      <c r="S120" s="195">
        <v>92600</v>
      </c>
      <c r="T120" s="195">
        <v>291773</v>
      </c>
      <c r="U120" s="194">
        <v>4949</v>
      </c>
      <c r="V120" s="195">
        <v>296722</v>
      </c>
    </row>
    <row r="121" spans="1:22">
      <c r="A121" s="206">
        <f t="shared" si="87"/>
        <v>0</v>
      </c>
      <c r="B121" s="197" t="s">
        <v>33</v>
      </c>
      <c r="C121" s="191" t="s">
        <v>188</v>
      </c>
      <c r="D121" s="191" t="s">
        <v>33</v>
      </c>
      <c r="E121" s="191" t="s">
        <v>162</v>
      </c>
      <c r="F121" s="191" t="s">
        <v>169</v>
      </c>
      <c r="G121" s="192">
        <v>1880</v>
      </c>
      <c r="H121" s="192">
        <v>0</v>
      </c>
      <c r="I121" s="193">
        <v>59.6</v>
      </c>
      <c r="J121" s="194">
        <v>169380954</v>
      </c>
      <c r="K121" s="194">
        <v>0</v>
      </c>
      <c r="L121" s="194">
        <v>296543</v>
      </c>
      <c r="M121" s="194">
        <v>82109</v>
      </c>
      <c r="N121" s="194">
        <v>354269</v>
      </c>
      <c r="O121" s="195">
        <v>732921</v>
      </c>
      <c r="P121" s="194">
        <v>87188</v>
      </c>
      <c r="Q121" s="194">
        <v>13801</v>
      </c>
      <c r="R121" s="194">
        <v>0</v>
      </c>
      <c r="S121" s="195">
        <v>13801</v>
      </c>
      <c r="T121" s="195">
        <v>833911</v>
      </c>
      <c r="U121" s="194">
        <v>0</v>
      </c>
      <c r="V121" s="195">
        <v>833911</v>
      </c>
    </row>
    <row r="122" spans="1:22">
      <c r="A122" s="206">
        <f t="shared" si="87"/>
        <v>0</v>
      </c>
      <c r="B122" s="197" t="s">
        <v>34</v>
      </c>
      <c r="C122" s="191" t="s">
        <v>189</v>
      </c>
      <c r="D122" s="191" t="s">
        <v>34</v>
      </c>
      <c r="E122" s="191" t="s">
        <v>162</v>
      </c>
      <c r="F122" s="191" t="s">
        <v>169</v>
      </c>
      <c r="G122" s="192">
        <v>11941</v>
      </c>
      <c r="H122" s="192">
        <v>0</v>
      </c>
      <c r="I122" s="193">
        <v>44.4</v>
      </c>
      <c r="J122" s="194">
        <v>1013344648</v>
      </c>
      <c r="K122" s="194">
        <v>2385000</v>
      </c>
      <c r="L122" s="194">
        <v>1863011</v>
      </c>
      <c r="M122" s="194">
        <v>680243</v>
      </c>
      <c r="N122" s="194">
        <v>3418816</v>
      </c>
      <c r="O122" s="195">
        <v>5962070</v>
      </c>
      <c r="P122" s="194">
        <v>348661</v>
      </c>
      <c r="Q122" s="194">
        <v>155000</v>
      </c>
      <c r="R122" s="194">
        <v>88166</v>
      </c>
      <c r="S122" s="195">
        <v>243166</v>
      </c>
      <c r="T122" s="195">
        <v>6553897</v>
      </c>
      <c r="U122" s="194">
        <v>0</v>
      </c>
      <c r="V122" s="195">
        <v>6553897</v>
      </c>
    </row>
    <row r="123" spans="1:22">
      <c r="A123" s="206">
        <f t="shared" si="87"/>
        <v>0</v>
      </c>
      <c r="B123" s="197" t="s">
        <v>35</v>
      </c>
      <c r="C123" s="191" t="s">
        <v>190</v>
      </c>
      <c r="D123" s="191" t="s">
        <v>35</v>
      </c>
      <c r="E123" s="191" t="s">
        <v>162</v>
      </c>
      <c r="F123" s="191" t="s">
        <v>169</v>
      </c>
      <c r="G123" s="192">
        <v>16473</v>
      </c>
      <c r="H123" s="192">
        <v>0</v>
      </c>
      <c r="I123" s="193">
        <v>24</v>
      </c>
      <c r="J123" s="194">
        <v>1592115009</v>
      </c>
      <c r="K123" s="194">
        <v>8026820</v>
      </c>
      <c r="L123" s="194">
        <v>5682056</v>
      </c>
      <c r="M123" s="194">
        <v>2710658</v>
      </c>
      <c r="N123" s="194">
        <v>6007086</v>
      </c>
      <c r="O123" s="195">
        <v>14399800</v>
      </c>
      <c r="P123" s="194">
        <v>14226</v>
      </c>
      <c r="Q123" s="194">
        <v>1205083</v>
      </c>
      <c r="R123" s="194">
        <v>171384</v>
      </c>
      <c r="S123" s="195">
        <v>1376467</v>
      </c>
      <c r="T123" s="195">
        <v>15790493</v>
      </c>
      <c r="U123" s="194">
        <v>0</v>
      </c>
      <c r="V123" s="195">
        <v>15790493</v>
      </c>
    </row>
    <row r="124" spans="1:22">
      <c r="A124" s="206">
        <f t="shared" si="87"/>
        <v>0</v>
      </c>
      <c r="B124" s="197" t="s">
        <v>36</v>
      </c>
      <c r="C124" s="191" t="s">
        <v>191</v>
      </c>
      <c r="D124" s="191" t="s">
        <v>36</v>
      </c>
      <c r="E124" s="191" t="s">
        <v>162</v>
      </c>
      <c r="F124" s="191" t="s">
        <v>169</v>
      </c>
      <c r="G124" s="192">
        <v>2130</v>
      </c>
      <c r="H124" s="192">
        <v>0</v>
      </c>
      <c r="I124" s="193">
        <v>44.7</v>
      </c>
      <c r="J124" s="194">
        <v>200300759</v>
      </c>
      <c r="K124" s="194">
        <v>436900</v>
      </c>
      <c r="L124" s="194">
        <v>415969</v>
      </c>
      <c r="M124" s="194">
        <v>126696</v>
      </c>
      <c r="N124" s="194">
        <v>374493</v>
      </c>
      <c r="O124" s="195">
        <v>917158</v>
      </c>
      <c r="P124" s="194">
        <v>62855</v>
      </c>
      <c r="Q124" s="194">
        <v>53900</v>
      </c>
      <c r="R124" s="194">
        <v>14811</v>
      </c>
      <c r="S124" s="195">
        <v>68711</v>
      </c>
      <c r="T124" s="195">
        <v>1048724</v>
      </c>
      <c r="U124" s="194">
        <v>0</v>
      </c>
      <c r="V124" s="195">
        <v>1048724</v>
      </c>
    </row>
    <row r="125" spans="1:22">
      <c r="A125" s="206">
        <f t="shared" si="87"/>
        <v>0</v>
      </c>
      <c r="B125" s="197" t="s">
        <v>37</v>
      </c>
      <c r="C125" s="191" t="s">
        <v>192</v>
      </c>
      <c r="D125" s="191" t="s">
        <v>37</v>
      </c>
      <c r="E125" s="191" t="s">
        <v>162</v>
      </c>
      <c r="F125" s="191" t="s">
        <v>169</v>
      </c>
      <c r="G125" s="192">
        <v>6924</v>
      </c>
      <c r="H125" s="192">
        <v>0</v>
      </c>
      <c r="I125" s="193">
        <v>63</v>
      </c>
      <c r="J125" s="194">
        <v>418388532</v>
      </c>
      <c r="K125" s="194">
        <v>80000</v>
      </c>
      <c r="L125" s="194">
        <v>607855</v>
      </c>
      <c r="M125" s="194">
        <v>293792</v>
      </c>
      <c r="N125" s="194">
        <v>865878</v>
      </c>
      <c r="O125" s="195">
        <v>1767525</v>
      </c>
      <c r="P125" s="194">
        <v>742854</v>
      </c>
      <c r="Q125" s="194">
        <v>80000</v>
      </c>
      <c r="R125" s="194">
        <v>7534</v>
      </c>
      <c r="S125" s="195">
        <v>87534</v>
      </c>
      <c r="T125" s="195">
        <v>2597913</v>
      </c>
      <c r="U125" s="194">
        <v>28593</v>
      </c>
      <c r="V125" s="195">
        <v>2626506</v>
      </c>
    </row>
    <row r="126" spans="1:22">
      <c r="A126" s="206">
        <f t="shared" si="87"/>
        <v>0</v>
      </c>
      <c r="B126" s="199" t="s">
        <v>38</v>
      </c>
      <c r="C126" s="191" t="s">
        <v>193</v>
      </c>
      <c r="D126" s="191" t="s">
        <v>38</v>
      </c>
      <c r="E126" s="191" t="s">
        <v>162</v>
      </c>
      <c r="F126" s="191" t="s">
        <v>173</v>
      </c>
      <c r="G126" s="192">
        <v>3501</v>
      </c>
      <c r="H126" s="192">
        <v>0</v>
      </c>
      <c r="I126" s="193">
        <v>1.6</v>
      </c>
      <c r="J126" s="194">
        <v>152269985</v>
      </c>
      <c r="K126" s="194">
        <v>14295272</v>
      </c>
      <c r="L126" s="194">
        <v>921776</v>
      </c>
      <c r="M126" s="194">
        <v>363542</v>
      </c>
      <c r="N126" s="194">
        <v>1202102</v>
      </c>
      <c r="O126" s="195">
        <v>2487420</v>
      </c>
      <c r="P126" s="194">
        <v>2013859</v>
      </c>
      <c r="Q126" s="194">
        <v>326465</v>
      </c>
      <c r="R126" s="194">
        <v>13850</v>
      </c>
      <c r="S126" s="195">
        <v>340315</v>
      </c>
      <c r="T126" s="195">
        <v>4841594</v>
      </c>
      <c r="U126" s="194">
        <v>0</v>
      </c>
      <c r="V126" s="195">
        <v>4841594</v>
      </c>
    </row>
    <row r="127" spans="1:22">
      <c r="A127" s="206">
        <f t="shared" si="87"/>
        <v>0</v>
      </c>
      <c r="B127" s="197" t="s">
        <v>39</v>
      </c>
      <c r="C127" s="191" t="s">
        <v>194</v>
      </c>
      <c r="D127" s="191" t="s">
        <v>39</v>
      </c>
      <c r="E127" s="191" t="s">
        <v>162</v>
      </c>
      <c r="F127" s="191" t="s">
        <v>169</v>
      </c>
      <c r="G127" s="192">
        <v>4789</v>
      </c>
      <c r="H127" s="192">
        <v>0</v>
      </c>
      <c r="I127" s="193">
        <v>44.4</v>
      </c>
      <c r="J127" s="194">
        <v>364096939</v>
      </c>
      <c r="K127" s="194">
        <v>447934</v>
      </c>
      <c r="L127" s="194">
        <v>575406</v>
      </c>
      <c r="M127" s="194">
        <v>244107</v>
      </c>
      <c r="N127" s="194">
        <v>1028009</v>
      </c>
      <c r="O127" s="195">
        <v>1847522</v>
      </c>
      <c r="P127" s="194">
        <v>231724</v>
      </c>
      <c r="Q127" s="194">
        <v>67766</v>
      </c>
      <c r="R127" s="194">
        <v>9398</v>
      </c>
      <c r="S127" s="195">
        <v>77163</v>
      </c>
      <c r="T127" s="195">
        <v>2156409</v>
      </c>
      <c r="U127" s="194">
        <v>201756</v>
      </c>
      <c r="V127" s="195">
        <v>2358165</v>
      </c>
    </row>
    <row r="128" spans="1:22">
      <c r="A128" s="206">
        <f t="shared" si="87"/>
        <v>0</v>
      </c>
      <c r="B128" s="199" t="s">
        <v>105</v>
      </c>
      <c r="C128" s="191" t="s">
        <v>195</v>
      </c>
      <c r="D128" s="191" t="s">
        <v>105</v>
      </c>
      <c r="E128" s="191" t="s">
        <v>162</v>
      </c>
      <c r="F128" s="191" t="s">
        <v>173</v>
      </c>
      <c r="G128" s="193">
        <v>587</v>
      </c>
      <c r="H128" s="193">
        <v>0</v>
      </c>
      <c r="I128" s="193">
        <v>4.9000000000000004</v>
      </c>
      <c r="J128" s="194">
        <v>41915863</v>
      </c>
      <c r="K128" s="198">
        <v>0</v>
      </c>
      <c r="L128" s="194">
        <v>20500</v>
      </c>
      <c r="M128" s="194">
        <v>2106</v>
      </c>
      <c r="N128" s="194">
        <v>79954</v>
      </c>
      <c r="O128" s="195">
        <v>102560</v>
      </c>
      <c r="P128" s="194">
        <v>42346</v>
      </c>
      <c r="Q128" s="194">
        <v>0</v>
      </c>
      <c r="R128" s="194">
        <v>0</v>
      </c>
      <c r="S128" s="195">
        <v>0</v>
      </c>
      <c r="T128" s="195">
        <v>144906</v>
      </c>
      <c r="U128" s="194">
        <v>0</v>
      </c>
      <c r="V128" s="195">
        <v>144906</v>
      </c>
    </row>
    <row r="129" spans="1:22">
      <c r="A129" s="206">
        <f t="shared" si="87"/>
        <v>0</v>
      </c>
      <c r="B129" s="197" t="s">
        <v>40</v>
      </c>
      <c r="C129" s="191" t="s">
        <v>196</v>
      </c>
      <c r="D129" s="191" t="s">
        <v>40</v>
      </c>
      <c r="E129" s="191" t="s">
        <v>162</v>
      </c>
      <c r="F129" s="191" t="s">
        <v>169</v>
      </c>
      <c r="G129" s="192">
        <v>12075</v>
      </c>
      <c r="H129" s="192">
        <v>0</v>
      </c>
      <c r="I129" s="193">
        <v>18.600000000000001</v>
      </c>
      <c r="J129" s="194">
        <v>935986053</v>
      </c>
      <c r="K129" s="194">
        <v>21774000</v>
      </c>
      <c r="L129" s="194">
        <v>3258476</v>
      </c>
      <c r="M129" s="194">
        <v>1345950</v>
      </c>
      <c r="N129" s="194">
        <v>3374330</v>
      </c>
      <c r="O129" s="195">
        <v>7978757</v>
      </c>
      <c r="P129" s="194">
        <v>2117895</v>
      </c>
      <c r="Q129" s="194">
        <v>1553000</v>
      </c>
      <c r="R129" s="194">
        <v>614376</v>
      </c>
      <c r="S129" s="195">
        <v>2167376</v>
      </c>
      <c r="T129" s="195">
        <v>12264027</v>
      </c>
      <c r="U129" s="194">
        <v>13049</v>
      </c>
      <c r="V129" s="195">
        <v>12277076</v>
      </c>
    </row>
    <row r="130" spans="1:22">
      <c r="A130" s="206">
        <f t="shared" si="87"/>
        <v>0</v>
      </c>
      <c r="B130" s="197" t="s">
        <v>135</v>
      </c>
      <c r="C130" s="191" t="s">
        <v>197</v>
      </c>
      <c r="D130" s="191" t="s">
        <v>135</v>
      </c>
      <c r="E130" s="191" t="s">
        <v>162</v>
      </c>
      <c r="F130" s="191" t="s">
        <v>169</v>
      </c>
      <c r="G130" s="192">
        <v>1525</v>
      </c>
      <c r="H130" s="192">
        <v>0</v>
      </c>
      <c r="I130" s="193">
        <v>41.6</v>
      </c>
      <c r="J130" s="194">
        <v>121889374</v>
      </c>
      <c r="K130" s="194">
        <v>242400</v>
      </c>
      <c r="L130" s="194">
        <v>258707</v>
      </c>
      <c r="M130" s="194">
        <v>84964</v>
      </c>
      <c r="N130" s="194">
        <v>363284</v>
      </c>
      <c r="O130" s="195">
        <v>706955</v>
      </c>
      <c r="P130" s="194">
        <v>74105</v>
      </c>
      <c r="Q130" s="194">
        <v>23500</v>
      </c>
      <c r="R130" s="194">
        <v>11621</v>
      </c>
      <c r="S130" s="195">
        <v>35121</v>
      </c>
      <c r="T130" s="195">
        <v>816181</v>
      </c>
      <c r="U130" s="194">
        <v>10109</v>
      </c>
      <c r="V130" s="195">
        <v>826290</v>
      </c>
    </row>
    <row r="131" spans="1:22">
      <c r="A131" s="206">
        <f t="shared" si="87"/>
        <v>0</v>
      </c>
      <c r="B131" s="197" t="s">
        <v>42</v>
      </c>
      <c r="C131" s="191" t="s">
        <v>198</v>
      </c>
      <c r="D131" s="191" t="s">
        <v>42</v>
      </c>
      <c r="E131" s="191" t="s">
        <v>162</v>
      </c>
      <c r="F131" s="191" t="s">
        <v>169</v>
      </c>
      <c r="G131" s="192">
        <v>5735</v>
      </c>
      <c r="H131" s="192">
        <v>0</v>
      </c>
      <c r="I131" s="193">
        <v>61.6</v>
      </c>
      <c r="J131" s="194">
        <v>380220315</v>
      </c>
      <c r="K131" s="194">
        <v>16630</v>
      </c>
      <c r="L131" s="194">
        <v>631605</v>
      </c>
      <c r="M131" s="194">
        <v>273282</v>
      </c>
      <c r="N131" s="194">
        <v>1125809</v>
      </c>
      <c r="O131" s="195">
        <v>2030696</v>
      </c>
      <c r="P131" s="194">
        <v>429463</v>
      </c>
      <c r="Q131" s="194">
        <v>23915</v>
      </c>
      <c r="R131" s="194">
        <v>2389</v>
      </c>
      <c r="S131" s="195">
        <v>26304</v>
      </c>
      <c r="T131" s="195">
        <v>2486463</v>
      </c>
      <c r="U131" s="194">
        <v>0</v>
      </c>
      <c r="V131" s="195">
        <v>2486463</v>
      </c>
    </row>
    <row r="132" spans="1:22">
      <c r="A132" s="206">
        <f t="shared" si="87"/>
        <v>0</v>
      </c>
      <c r="B132" s="197" t="s">
        <v>43</v>
      </c>
      <c r="C132" s="191" t="s">
        <v>199</v>
      </c>
      <c r="D132" s="191" t="s">
        <v>43</v>
      </c>
      <c r="E132" s="191" t="s">
        <v>162</v>
      </c>
      <c r="F132" s="191" t="s">
        <v>169</v>
      </c>
      <c r="G132" s="192">
        <v>4530</v>
      </c>
      <c r="H132" s="192">
        <v>0</v>
      </c>
      <c r="I132" s="193">
        <v>32.4</v>
      </c>
      <c r="J132" s="194">
        <v>342159337</v>
      </c>
      <c r="K132" s="194">
        <v>9629493</v>
      </c>
      <c r="L132" s="194">
        <v>585049</v>
      </c>
      <c r="M132" s="194">
        <v>218311</v>
      </c>
      <c r="N132" s="194">
        <v>624332</v>
      </c>
      <c r="O132" s="195">
        <v>1427692</v>
      </c>
      <c r="P132" s="194">
        <v>9796725</v>
      </c>
      <c r="Q132" s="194">
        <v>97282</v>
      </c>
      <c r="R132" s="194">
        <v>9241</v>
      </c>
      <c r="S132" s="195">
        <v>106523</v>
      </c>
      <c r="T132" s="195">
        <v>11330940</v>
      </c>
      <c r="U132" s="194">
        <v>0</v>
      </c>
      <c r="V132" s="195">
        <v>11330940</v>
      </c>
    </row>
    <row r="133" spans="1:22">
      <c r="A133" s="206">
        <f t="shared" si="87"/>
        <v>0</v>
      </c>
      <c r="B133" s="196" t="s">
        <v>44</v>
      </c>
      <c r="C133" s="191" t="s">
        <v>448</v>
      </c>
      <c r="D133" s="191" t="s">
        <v>44</v>
      </c>
      <c r="E133" s="191" t="s">
        <v>162</v>
      </c>
      <c r="F133" s="191" t="s">
        <v>449</v>
      </c>
      <c r="G133" s="192">
        <v>9392</v>
      </c>
      <c r="H133" s="192">
        <v>0</v>
      </c>
      <c r="I133" s="193">
        <v>3.2</v>
      </c>
      <c r="J133" s="194">
        <v>405901319</v>
      </c>
      <c r="K133" s="194">
        <v>4592949</v>
      </c>
      <c r="L133" s="194">
        <v>5303265</v>
      </c>
      <c r="M133" s="194">
        <v>2702065</v>
      </c>
      <c r="N133" s="194">
        <v>2976696</v>
      </c>
      <c r="O133" s="195">
        <v>10982026</v>
      </c>
      <c r="P133" s="194">
        <v>5206152</v>
      </c>
      <c r="Q133" s="194">
        <v>552247</v>
      </c>
      <c r="R133" s="194">
        <v>200842</v>
      </c>
      <c r="S133" s="195">
        <v>753088</v>
      </c>
      <c r="T133" s="195">
        <v>16941267</v>
      </c>
      <c r="U133" s="194">
        <v>177500</v>
      </c>
      <c r="V133" s="195">
        <v>17118767</v>
      </c>
    </row>
    <row r="134" spans="1:22">
      <c r="A134" s="206">
        <f t="shared" si="87"/>
        <v>0</v>
      </c>
      <c r="B134" s="197" t="s">
        <v>45</v>
      </c>
      <c r="C134" s="191" t="s">
        <v>200</v>
      </c>
      <c r="D134" s="191" t="s">
        <v>45</v>
      </c>
      <c r="E134" s="191" t="s">
        <v>162</v>
      </c>
      <c r="F134" s="191" t="s">
        <v>169</v>
      </c>
      <c r="G134" s="192">
        <v>8530</v>
      </c>
      <c r="H134" s="192">
        <v>0</v>
      </c>
      <c r="I134" s="193">
        <v>35.1</v>
      </c>
      <c r="J134" s="194">
        <v>726584506</v>
      </c>
      <c r="K134" s="194">
        <v>2411252</v>
      </c>
      <c r="L134" s="194">
        <v>1469797</v>
      </c>
      <c r="M134" s="194">
        <v>458202</v>
      </c>
      <c r="N134" s="194">
        <v>1509810</v>
      </c>
      <c r="O134" s="195">
        <v>3437809</v>
      </c>
      <c r="P134" s="194">
        <v>1088584</v>
      </c>
      <c r="Q134" s="194">
        <v>55000</v>
      </c>
      <c r="R134" s="194">
        <v>262269</v>
      </c>
      <c r="S134" s="195">
        <v>317269</v>
      </c>
      <c r="T134" s="195">
        <v>4843661</v>
      </c>
      <c r="U134" s="194">
        <v>182960</v>
      </c>
      <c r="V134" s="195">
        <v>5026621</v>
      </c>
    </row>
    <row r="135" spans="1:22">
      <c r="A135" s="206">
        <f t="shared" si="87"/>
        <v>0</v>
      </c>
      <c r="B135" s="197" t="s">
        <v>46</v>
      </c>
      <c r="C135" s="191" t="s">
        <v>201</v>
      </c>
      <c r="D135" s="191" t="s">
        <v>46</v>
      </c>
      <c r="E135" s="191" t="s">
        <v>162</v>
      </c>
      <c r="F135" s="191" t="s">
        <v>169</v>
      </c>
      <c r="G135" s="192">
        <v>7679</v>
      </c>
      <c r="H135" s="192">
        <v>0</v>
      </c>
      <c r="I135" s="193">
        <v>49.8</v>
      </c>
      <c r="J135" s="194">
        <v>582264982</v>
      </c>
      <c r="K135" s="194">
        <v>5545750</v>
      </c>
      <c r="L135" s="194">
        <v>900851</v>
      </c>
      <c r="M135" s="194">
        <v>427630</v>
      </c>
      <c r="N135" s="194">
        <v>1946995</v>
      </c>
      <c r="O135" s="195">
        <v>3275476</v>
      </c>
      <c r="P135" s="194">
        <v>280917</v>
      </c>
      <c r="Q135" s="194">
        <v>352950</v>
      </c>
      <c r="R135" s="194">
        <v>44921</v>
      </c>
      <c r="S135" s="195">
        <v>397871</v>
      </c>
      <c r="T135" s="195">
        <v>3954264</v>
      </c>
      <c r="U135" s="194">
        <v>34671</v>
      </c>
      <c r="V135" s="195">
        <v>3988935</v>
      </c>
    </row>
    <row r="136" spans="1:22">
      <c r="A136" s="206">
        <f t="shared" si="87"/>
        <v>0</v>
      </c>
      <c r="B136" s="199" t="s">
        <v>47</v>
      </c>
      <c r="C136" s="191" t="s">
        <v>202</v>
      </c>
      <c r="D136" s="191" t="s">
        <v>47</v>
      </c>
      <c r="E136" s="191" t="s">
        <v>162</v>
      </c>
      <c r="F136" s="191" t="s">
        <v>173</v>
      </c>
      <c r="G136" s="193">
        <v>592</v>
      </c>
      <c r="H136" s="193">
        <v>0</v>
      </c>
      <c r="I136" s="193">
        <v>0.8</v>
      </c>
      <c r="J136" s="194">
        <v>43080391</v>
      </c>
      <c r="K136" s="198">
        <v>0</v>
      </c>
      <c r="L136" s="194">
        <v>78986</v>
      </c>
      <c r="M136" s="194">
        <v>18157</v>
      </c>
      <c r="N136" s="194">
        <v>167245</v>
      </c>
      <c r="O136" s="195">
        <v>264388</v>
      </c>
      <c r="P136" s="194">
        <v>502391</v>
      </c>
      <c r="Q136" s="194">
        <v>0</v>
      </c>
      <c r="R136" s="194">
        <v>0</v>
      </c>
      <c r="S136" s="195">
        <v>0</v>
      </c>
      <c r="T136" s="195">
        <v>766779</v>
      </c>
      <c r="U136" s="194">
        <v>30000</v>
      </c>
      <c r="V136" s="195">
        <v>796779</v>
      </c>
    </row>
    <row r="137" spans="1:22">
      <c r="A137" s="206">
        <f t="shared" si="87"/>
        <v>0</v>
      </c>
      <c r="B137" s="197" t="s">
        <v>48</v>
      </c>
      <c r="C137" s="191" t="s">
        <v>203</v>
      </c>
      <c r="D137" s="191" t="s">
        <v>48</v>
      </c>
      <c r="E137" s="191" t="s">
        <v>162</v>
      </c>
      <c r="F137" s="191" t="s">
        <v>169</v>
      </c>
      <c r="G137" s="192">
        <v>12794</v>
      </c>
      <c r="H137" s="192">
        <v>0</v>
      </c>
      <c r="I137" s="193">
        <v>61.9</v>
      </c>
      <c r="J137" s="194">
        <v>1128496869</v>
      </c>
      <c r="K137" s="194">
        <v>16469915</v>
      </c>
      <c r="L137" s="194">
        <v>2999940</v>
      </c>
      <c r="M137" s="194">
        <v>969406</v>
      </c>
      <c r="N137" s="194">
        <v>2995418</v>
      </c>
      <c r="O137" s="195">
        <v>6964765</v>
      </c>
      <c r="P137" s="194">
        <v>1215375</v>
      </c>
      <c r="Q137" s="194">
        <v>1025092</v>
      </c>
      <c r="R137" s="194">
        <v>391092</v>
      </c>
      <c r="S137" s="195">
        <v>1416184</v>
      </c>
      <c r="T137" s="195">
        <v>9596324</v>
      </c>
      <c r="U137" s="194">
        <v>3722343</v>
      </c>
      <c r="V137" s="195">
        <v>13318667</v>
      </c>
    </row>
    <row r="138" spans="1:22">
      <c r="A138" s="206">
        <f t="shared" si="87"/>
        <v>0</v>
      </c>
      <c r="B138" s="199" t="s">
        <v>49</v>
      </c>
      <c r="C138" s="191" t="s">
        <v>204</v>
      </c>
      <c r="D138" s="191" t="s">
        <v>163</v>
      </c>
      <c r="E138" s="191" t="s">
        <v>162</v>
      </c>
      <c r="F138" s="191" t="s">
        <v>173</v>
      </c>
      <c r="G138" s="192">
        <v>1473</v>
      </c>
      <c r="H138" s="192">
        <v>0</v>
      </c>
      <c r="I138" s="193">
        <v>0.7</v>
      </c>
      <c r="J138" s="194">
        <v>118313321</v>
      </c>
      <c r="K138" s="194">
        <v>2136558</v>
      </c>
      <c r="L138" s="194">
        <v>526096</v>
      </c>
      <c r="M138" s="194">
        <v>173820</v>
      </c>
      <c r="N138" s="194">
        <v>607814</v>
      </c>
      <c r="O138" s="195">
        <v>1307730</v>
      </c>
      <c r="P138" s="194">
        <v>1149319</v>
      </c>
      <c r="Q138" s="194">
        <v>109057</v>
      </c>
      <c r="R138" s="194">
        <v>56395</v>
      </c>
      <c r="S138" s="195">
        <v>165452</v>
      </c>
      <c r="T138" s="195">
        <v>2622501</v>
      </c>
      <c r="U138" s="194">
        <v>11933</v>
      </c>
      <c r="V138" s="195">
        <v>2634434</v>
      </c>
    </row>
    <row r="139" spans="1:22">
      <c r="A139" s="206">
        <f t="shared" si="87"/>
        <v>0</v>
      </c>
      <c r="B139" s="197" t="s">
        <v>50</v>
      </c>
      <c r="C139" s="191" t="s">
        <v>205</v>
      </c>
      <c r="D139" s="191" t="s">
        <v>50</v>
      </c>
      <c r="E139" s="191" t="s">
        <v>162</v>
      </c>
      <c r="F139" s="191" t="s">
        <v>169</v>
      </c>
      <c r="G139" s="192">
        <v>2903</v>
      </c>
      <c r="H139" s="192">
        <v>0</v>
      </c>
      <c r="I139" s="193">
        <v>57.9</v>
      </c>
      <c r="J139" s="194">
        <v>258190053</v>
      </c>
      <c r="K139" s="198">
        <v>0</v>
      </c>
      <c r="L139" s="194" t="s">
        <v>456</v>
      </c>
      <c r="M139" s="194" t="s">
        <v>456</v>
      </c>
      <c r="N139" s="194" t="s">
        <v>456</v>
      </c>
      <c r="O139" s="195" t="s">
        <v>456</v>
      </c>
      <c r="P139" s="194" t="s">
        <v>456</v>
      </c>
      <c r="Q139" s="194" t="s">
        <v>456</v>
      </c>
      <c r="R139" s="194" t="s">
        <v>456</v>
      </c>
      <c r="S139" s="195" t="s">
        <v>456</v>
      </c>
      <c r="T139" s="195" t="s">
        <v>456</v>
      </c>
      <c r="U139" s="194" t="s">
        <v>456</v>
      </c>
      <c r="V139" s="195" t="s">
        <v>456</v>
      </c>
    </row>
    <row r="140" spans="1:22">
      <c r="A140" s="206">
        <f t="shared" si="87"/>
        <v>0</v>
      </c>
      <c r="B140" s="204" t="s">
        <v>51</v>
      </c>
      <c r="C140" s="191" t="s">
        <v>450</v>
      </c>
      <c r="D140" s="191" t="s">
        <v>51</v>
      </c>
      <c r="E140" s="191" t="s">
        <v>162</v>
      </c>
      <c r="F140" s="191" t="s">
        <v>169</v>
      </c>
      <c r="G140" s="192">
        <v>50129</v>
      </c>
      <c r="H140" s="192">
        <v>0</v>
      </c>
      <c r="I140" s="193">
        <v>10.4</v>
      </c>
      <c r="J140" s="194">
        <v>1905426906</v>
      </c>
      <c r="K140" s="194">
        <v>76568550</v>
      </c>
      <c r="L140" s="194">
        <v>31650516</v>
      </c>
      <c r="M140" s="194">
        <v>18675799</v>
      </c>
      <c r="N140" s="194">
        <v>16081529</v>
      </c>
      <c r="O140" s="195">
        <v>66407844</v>
      </c>
      <c r="P140" s="194">
        <v>12878391</v>
      </c>
      <c r="Q140" s="194">
        <v>4459485</v>
      </c>
      <c r="R140" s="194">
        <v>2822635</v>
      </c>
      <c r="S140" s="195">
        <v>7282120</v>
      </c>
      <c r="T140" s="195">
        <v>86568355</v>
      </c>
      <c r="U140" s="194">
        <v>3672867</v>
      </c>
      <c r="V140" s="195">
        <v>90241222</v>
      </c>
    </row>
    <row r="141" spans="1:22">
      <c r="A141" s="206">
        <f t="shared" si="87"/>
        <v>0</v>
      </c>
      <c r="B141" s="190" t="s">
        <v>52</v>
      </c>
      <c r="C141" s="191" t="s">
        <v>451</v>
      </c>
      <c r="D141" s="191" t="s">
        <v>164</v>
      </c>
      <c r="E141" s="191" t="s">
        <v>165</v>
      </c>
      <c r="F141" s="191" t="s">
        <v>169</v>
      </c>
      <c r="G141" s="192">
        <v>219607</v>
      </c>
      <c r="H141" s="192">
        <v>0</v>
      </c>
      <c r="I141" s="193">
        <v>810</v>
      </c>
      <c r="J141" s="194">
        <v>21886916706</v>
      </c>
      <c r="K141" s="194">
        <v>79869000</v>
      </c>
      <c r="L141" s="194">
        <v>68753381</v>
      </c>
      <c r="M141" s="194">
        <v>41820436</v>
      </c>
      <c r="N141" s="194">
        <v>147417081</v>
      </c>
      <c r="O141" s="195">
        <v>257990898</v>
      </c>
      <c r="P141" s="194">
        <v>26355697</v>
      </c>
      <c r="Q141" s="194">
        <v>2400000</v>
      </c>
      <c r="R141" s="194">
        <v>2494027</v>
      </c>
      <c r="S141" s="195">
        <v>4894027</v>
      </c>
      <c r="T141" s="195">
        <v>289240623</v>
      </c>
      <c r="U141" s="194">
        <v>21023925</v>
      </c>
      <c r="V141" s="195">
        <v>310264548</v>
      </c>
    </row>
    <row r="142" spans="1:22">
      <c r="A142" s="206">
        <f t="shared" si="87"/>
        <v>0</v>
      </c>
      <c r="B142" s="203" t="s">
        <v>53</v>
      </c>
      <c r="C142" s="191" t="s">
        <v>419</v>
      </c>
      <c r="D142" s="191" t="s">
        <v>53</v>
      </c>
      <c r="E142" s="191" t="s">
        <v>165</v>
      </c>
      <c r="F142" s="191" t="s">
        <v>173</v>
      </c>
      <c r="G142" s="192">
        <v>5409</v>
      </c>
      <c r="H142" s="192">
        <v>0</v>
      </c>
      <c r="I142" s="193">
        <v>1.6</v>
      </c>
      <c r="J142" s="194">
        <v>334011245</v>
      </c>
      <c r="K142" s="194">
        <v>952705</v>
      </c>
      <c r="L142" s="194">
        <v>1421576</v>
      </c>
      <c r="M142" s="194">
        <v>628864</v>
      </c>
      <c r="N142" s="194">
        <v>2144934</v>
      </c>
      <c r="O142" s="195">
        <v>4195375</v>
      </c>
      <c r="P142" s="194">
        <v>225288</v>
      </c>
      <c r="Q142" s="194">
        <v>301853</v>
      </c>
      <c r="R142" s="194">
        <v>53043</v>
      </c>
      <c r="S142" s="195">
        <v>354896</v>
      </c>
      <c r="T142" s="195">
        <v>4775559</v>
      </c>
      <c r="U142" s="194">
        <v>0</v>
      </c>
      <c r="V142" s="195">
        <v>4775559</v>
      </c>
    </row>
    <row r="143" spans="1:22">
      <c r="A143" s="206">
        <f t="shared" si="87"/>
        <v>0</v>
      </c>
      <c r="B143" s="197" t="s">
        <v>54</v>
      </c>
      <c r="C143" s="191" t="s">
        <v>206</v>
      </c>
      <c r="D143" s="191" t="s">
        <v>54</v>
      </c>
      <c r="E143" s="191" t="s">
        <v>165</v>
      </c>
      <c r="F143" s="191" t="s">
        <v>169</v>
      </c>
      <c r="G143" s="192">
        <v>9776</v>
      </c>
      <c r="H143" s="192">
        <v>0</v>
      </c>
      <c r="I143" s="193">
        <v>29.6</v>
      </c>
      <c r="J143" s="194">
        <v>952484335</v>
      </c>
      <c r="K143" s="194">
        <v>3970500</v>
      </c>
      <c r="L143" s="194">
        <v>1324236</v>
      </c>
      <c r="M143" s="194">
        <v>550536</v>
      </c>
      <c r="N143" s="194">
        <v>1945088</v>
      </c>
      <c r="O143" s="195">
        <v>3819860</v>
      </c>
      <c r="P143" s="194">
        <v>1095659</v>
      </c>
      <c r="Q143" s="194">
        <v>377500</v>
      </c>
      <c r="R143" s="194">
        <v>130069</v>
      </c>
      <c r="S143" s="195">
        <v>507569</v>
      </c>
      <c r="T143" s="195">
        <v>5423088</v>
      </c>
      <c r="U143" s="194">
        <v>0</v>
      </c>
      <c r="V143" s="195">
        <v>5423088</v>
      </c>
    </row>
    <row r="144" spans="1:22">
      <c r="A144" s="206">
        <f t="shared" si="87"/>
        <v>0</v>
      </c>
      <c r="B144" s="197" t="s">
        <v>55</v>
      </c>
      <c r="C144" s="191" t="s">
        <v>207</v>
      </c>
      <c r="D144" s="191" t="s">
        <v>55</v>
      </c>
      <c r="E144" s="191" t="s">
        <v>165</v>
      </c>
      <c r="F144" s="191" t="s">
        <v>169</v>
      </c>
      <c r="G144" s="192">
        <v>4133</v>
      </c>
      <c r="H144" s="192">
        <v>0</v>
      </c>
      <c r="I144" s="193">
        <v>32.799999999999997</v>
      </c>
      <c r="J144" s="194">
        <v>441650710</v>
      </c>
      <c r="K144" s="194">
        <v>1853600</v>
      </c>
      <c r="L144" s="194">
        <v>566966</v>
      </c>
      <c r="M144" s="194">
        <v>179598</v>
      </c>
      <c r="N144" s="194">
        <v>785425</v>
      </c>
      <c r="O144" s="195">
        <v>1531989</v>
      </c>
      <c r="P144" s="194">
        <v>234305</v>
      </c>
      <c r="Q144" s="194">
        <v>80450</v>
      </c>
      <c r="R144" s="194">
        <v>67469</v>
      </c>
      <c r="S144" s="195">
        <v>147919</v>
      </c>
      <c r="T144" s="195">
        <v>1914213</v>
      </c>
      <c r="U144" s="194">
        <v>0</v>
      </c>
      <c r="V144" s="195">
        <v>1914213</v>
      </c>
    </row>
    <row r="145" spans="1:22">
      <c r="A145" s="206">
        <f t="shared" si="87"/>
        <v>0</v>
      </c>
      <c r="B145" s="197" t="s">
        <v>56</v>
      </c>
      <c r="C145" s="191" t="s">
        <v>208</v>
      </c>
      <c r="D145" s="191" t="s">
        <v>56</v>
      </c>
      <c r="E145" s="191" t="s">
        <v>165</v>
      </c>
      <c r="F145" s="191" t="s">
        <v>169</v>
      </c>
      <c r="G145" s="192">
        <v>36705</v>
      </c>
      <c r="H145" s="192">
        <v>0</v>
      </c>
      <c r="I145" s="193">
        <v>48.2</v>
      </c>
      <c r="J145" s="194">
        <v>3896606465</v>
      </c>
      <c r="K145" s="194">
        <v>12057491</v>
      </c>
      <c r="L145" s="194">
        <v>6320893</v>
      </c>
      <c r="M145" s="194">
        <v>3279495</v>
      </c>
      <c r="N145" s="194">
        <v>9086978</v>
      </c>
      <c r="O145" s="195">
        <v>18687366</v>
      </c>
      <c r="P145" s="194">
        <v>3178195</v>
      </c>
      <c r="Q145" s="194">
        <v>576957</v>
      </c>
      <c r="R145" s="194">
        <v>469538</v>
      </c>
      <c r="S145" s="195">
        <v>1046495</v>
      </c>
      <c r="T145" s="195">
        <v>22912056</v>
      </c>
      <c r="U145" s="194">
        <v>3820295</v>
      </c>
      <c r="V145" s="195">
        <v>26732351</v>
      </c>
    </row>
    <row r="146" spans="1:22">
      <c r="A146" s="206">
        <f t="shared" si="87"/>
        <v>0</v>
      </c>
      <c r="B146" s="197" t="s">
        <v>57</v>
      </c>
      <c r="C146" s="191" t="s">
        <v>209</v>
      </c>
      <c r="D146" s="191" t="s">
        <v>57</v>
      </c>
      <c r="E146" s="191" t="s">
        <v>165</v>
      </c>
      <c r="F146" s="191" t="s">
        <v>169</v>
      </c>
      <c r="G146" s="192">
        <v>6531</v>
      </c>
      <c r="H146" s="192">
        <v>0</v>
      </c>
      <c r="I146" s="193">
        <v>56.8</v>
      </c>
      <c r="J146" s="194">
        <v>549529510</v>
      </c>
      <c r="K146" s="198">
        <v>0</v>
      </c>
      <c r="L146" s="194">
        <v>1332951</v>
      </c>
      <c r="M146" s="194">
        <v>437423</v>
      </c>
      <c r="N146" s="194">
        <v>1321527</v>
      </c>
      <c r="O146" s="195">
        <v>3091902</v>
      </c>
      <c r="P146" s="194">
        <v>1242637</v>
      </c>
      <c r="Q146" s="194">
        <v>0</v>
      </c>
      <c r="R146" s="194">
        <v>0</v>
      </c>
      <c r="S146" s="195">
        <v>0</v>
      </c>
      <c r="T146" s="195">
        <v>4334538</v>
      </c>
      <c r="U146" s="194">
        <v>0</v>
      </c>
      <c r="V146" s="195">
        <v>4334538</v>
      </c>
    </row>
    <row r="147" spans="1:22">
      <c r="A147" s="206">
        <f t="shared" si="87"/>
        <v>0</v>
      </c>
      <c r="B147" s="199" t="s">
        <v>58</v>
      </c>
      <c r="C147" s="191" t="s">
        <v>210</v>
      </c>
      <c r="D147" s="191" t="s">
        <v>58</v>
      </c>
      <c r="E147" s="191" t="s">
        <v>165</v>
      </c>
      <c r="F147" s="191" t="s">
        <v>173</v>
      </c>
      <c r="G147" s="192">
        <v>2559</v>
      </c>
      <c r="H147" s="192">
        <v>0</v>
      </c>
      <c r="I147" s="193">
        <v>1.1000000000000001</v>
      </c>
      <c r="J147" s="194">
        <v>240958385</v>
      </c>
      <c r="K147" s="194">
        <v>5990000</v>
      </c>
      <c r="L147" s="194">
        <v>786322</v>
      </c>
      <c r="M147" s="194">
        <v>423314</v>
      </c>
      <c r="N147" s="194">
        <v>2020106</v>
      </c>
      <c r="O147" s="195">
        <v>3229742</v>
      </c>
      <c r="P147" s="194">
        <v>721945</v>
      </c>
      <c r="Q147" s="194">
        <v>170000</v>
      </c>
      <c r="R147" s="194">
        <v>289934</v>
      </c>
      <c r="S147" s="195">
        <v>459934</v>
      </c>
      <c r="T147" s="195">
        <v>4411620</v>
      </c>
      <c r="U147" s="194">
        <v>488546</v>
      </c>
      <c r="V147" s="195">
        <v>4900166</v>
      </c>
    </row>
    <row r="148" spans="1:22">
      <c r="A148" s="206">
        <f t="shared" si="87"/>
        <v>0</v>
      </c>
      <c r="B148" s="197" t="s">
        <v>59</v>
      </c>
      <c r="C148" s="191" t="s">
        <v>211</v>
      </c>
      <c r="D148" s="191" t="s">
        <v>59</v>
      </c>
      <c r="E148" s="191" t="s">
        <v>165</v>
      </c>
      <c r="F148" s="191" t="s">
        <v>169</v>
      </c>
      <c r="G148" s="193">
        <v>856</v>
      </c>
      <c r="H148" s="193">
        <v>0</v>
      </c>
      <c r="I148" s="193">
        <v>64.099999999999994</v>
      </c>
      <c r="J148" s="194">
        <v>324648383</v>
      </c>
      <c r="K148" s="198">
        <v>0</v>
      </c>
      <c r="L148" s="194">
        <v>581614</v>
      </c>
      <c r="M148" s="194">
        <v>228447</v>
      </c>
      <c r="N148" s="194">
        <v>392040</v>
      </c>
      <c r="O148" s="195">
        <v>1202101</v>
      </c>
      <c r="P148" s="194">
        <v>576160</v>
      </c>
      <c r="Q148" s="194">
        <v>0</v>
      </c>
      <c r="R148" s="194">
        <v>0</v>
      </c>
      <c r="S148" s="195">
        <v>0</v>
      </c>
      <c r="T148" s="195">
        <v>1778261</v>
      </c>
      <c r="U148" s="194">
        <v>0</v>
      </c>
      <c r="V148" s="195">
        <v>1778261</v>
      </c>
    </row>
    <row r="149" spans="1:22">
      <c r="A149" s="206">
        <f t="shared" si="87"/>
        <v>0</v>
      </c>
      <c r="B149" s="197" t="s">
        <v>60</v>
      </c>
      <c r="C149" s="191" t="s">
        <v>212</v>
      </c>
      <c r="D149" s="191" t="s">
        <v>60</v>
      </c>
      <c r="E149" s="191" t="s">
        <v>165</v>
      </c>
      <c r="F149" s="191" t="s">
        <v>169</v>
      </c>
      <c r="G149" s="192">
        <v>1214</v>
      </c>
      <c r="H149" s="192">
        <v>0</v>
      </c>
      <c r="I149" s="193">
        <v>60.2</v>
      </c>
      <c r="J149" s="194">
        <v>409060172</v>
      </c>
      <c r="K149" s="198">
        <v>0</v>
      </c>
      <c r="L149" s="194">
        <v>508003</v>
      </c>
      <c r="M149" s="194">
        <v>138797</v>
      </c>
      <c r="N149" s="194">
        <v>426102</v>
      </c>
      <c r="O149" s="195">
        <v>1072903</v>
      </c>
      <c r="P149" s="194">
        <v>236221</v>
      </c>
      <c r="Q149" s="194">
        <v>0</v>
      </c>
      <c r="R149" s="194">
        <v>0</v>
      </c>
      <c r="S149" s="195">
        <v>0</v>
      </c>
      <c r="T149" s="195">
        <v>1309124</v>
      </c>
      <c r="U149" s="194">
        <v>50733</v>
      </c>
      <c r="V149" s="195">
        <v>1359857</v>
      </c>
    </row>
    <row r="150" spans="1:22">
      <c r="A150" s="206">
        <f t="shared" si="87"/>
        <v>0</v>
      </c>
      <c r="B150" s="197" t="s">
        <v>61</v>
      </c>
      <c r="C150" s="191" t="s">
        <v>213</v>
      </c>
      <c r="D150" s="191" t="s">
        <v>61</v>
      </c>
      <c r="E150" s="191" t="s">
        <v>165</v>
      </c>
      <c r="F150" s="191" t="s">
        <v>169</v>
      </c>
      <c r="G150" s="192">
        <v>3545</v>
      </c>
      <c r="H150" s="192">
        <v>0</v>
      </c>
      <c r="I150" s="193">
        <v>43.8</v>
      </c>
      <c r="J150" s="194">
        <v>428006969</v>
      </c>
      <c r="K150" s="194">
        <v>632000</v>
      </c>
      <c r="L150" s="194">
        <v>609925</v>
      </c>
      <c r="M150" s="194">
        <v>145612</v>
      </c>
      <c r="N150" s="194">
        <v>1003679</v>
      </c>
      <c r="O150" s="195">
        <v>1759216</v>
      </c>
      <c r="P150" s="194">
        <v>7447</v>
      </c>
      <c r="Q150" s="194">
        <v>105500</v>
      </c>
      <c r="R150" s="194">
        <v>35121</v>
      </c>
      <c r="S150" s="195">
        <v>140621</v>
      </c>
      <c r="T150" s="195">
        <v>1907285</v>
      </c>
      <c r="U150" s="194">
        <v>0</v>
      </c>
      <c r="V150" s="195">
        <v>1907285</v>
      </c>
    </row>
    <row r="151" spans="1:22">
      <c r="A151" s="206">
        <f t="shared" si="87"/>
        <v>0</v>
      </c>
      <c r="B151" s="199" t="s">
        <v>62</v>
      </c>
      <c r="C151" s="191" t="s">
        <v>214</v>
      </c>
      <c r="D151" s="191" t="s">
        <v>62</v>
      </c>
      <c r="E151" s="191" t="s">
        <v>165</v>
      </c>
      <c r="F151" s="191" t="s">
        <v>173</v>
      </c>
      <c r="G151" s="193">
        <v>200</v>
      </c>
      <c r="H151" s="193">
        <v>0</v>
      </c>
      <c r="I151" s="193">
        <v>0.3</v>
      </c>
      <c r="J151" s="194">
        <v>13207727</v>
      </c>
      <c r="K151" s="198">
        <v>0</v>
      </c>
      <c r="L151" s="194">
        <v>15727</v>
      </c>
      <c r="M151" s="194">
        <v>970</v>
      </c>
      <c r="N151" s="194">
        <v>29981</v>
      </c>
      <c r="O151" s="195">
        <v>46678</v>
      </c>
      <c r="P151" s="194">
        <v>0</v>
      </c>
      <c r="Q151" s="194">
        <v>0</v>
      </c>
      <c r="R151" s="194">
        <v>0</v>
      </c>
      <c r="S151" s="195">
        <v>0</v>
      </c>
      <c r="T151" s="195">
        <v>46678</v>
      </c>
      <c r="U151" s="194">
        <v>0</v>
      </c>
      <c r="V151" s="195">
        <v>46678</v>
      </c>
    </row>
    <row r="152" spans="1:22">
      <c r="A152" s="206">
        <f t="shared" si="87"/>
        <v>0</v>
      </c>
      <c r="B152" s="197" t="s">
        <v>63</v>
      </c>
      <c r="C152" s="191" t="s">
        <v>215</v>
      </c>
      <c r="D152" s="191" t="s">
        <v>63</v>
      </c>
      <c r="E152" s="191" t="s">
        <v>165</v>
      </c>
      <c r="F152" s="191" t="s">
        <v>169</v>
      </c>
      <c r="G152" s="192">
        <v>7775</v>
      </c>
      <c r="H152" s="192">
        <v>0</v>
      </c>
      <c r="I152" s="193">
        <v>67.400000000000006</v>
      </c>
      <c r="J152" s="194">
        <v>748080021</v>
      </c>
      <c r="K152" s="198">
        <v>0</v>
      </c>
      <c r="L152" s="194">
        <v>1158159</v>
      </c>
      <c r="M152" s="194">
        <v>291490</v>
      </c>
      <c r="N152" s="194">
        <v>1647491</v>
      </c>
      <c r="O152" s="195">
        <v>3097140</v>
      </c>
      <c r="P152" s="194">
        <v>488292</v>
      </c>
      <c r="Q152" s="194">
        <v>0</v>
      </c>
      <c r="R152" s="194">
        <v>0</v>
      </c>
      <c r="S152" s="195">
        <v>0</v>
      </c>
      <c r="T152" s="195">
        <v>3585432</v>
      </c>
      <c r="U152" s="194">
        <v>117505</v>
      </c>
      <c r="V152" s="195">
        <v>3702937</v>
      </c>
    </row>
    <row r="153" spans="1:22">
      <c r="A153" s="206">
        <f t="shared" si="87"/>
        <v>0</v>
      </c>
      <c r="B153" s="197" t="s">
        <v>64</v>
      </c>
      <c r="C153" s="191" t="s">
        <v>216</v>
      </c>
      <c r="D153" s="191" t="s">
        <v>64</v>
      </c>
      <c r="E153" s="191" t="s">
        <v>165</v>
      </c>
      <c r="F153" s="191" t="s">
        <v>169</v>
      </c>
      <c r="G153" s="192">
        <v>2048</v>
      </c>
      <c r="H153" s="192">
        <v>0</v>
      </c>
      <c r="I153" s="193">
        <v>39.700000000000003</v>
      </c>
      <c r="J153" s="194">
        <v>258437047</v>
      </c>
      <c r="K153" s="194">
        <v>250000</v>
      </c>
      <c r="L153" s="194">
        <v>801193</v>
      </c>
      <c r="M153" s="194">
        <v>295707</v>
      </c>
      <c r="N153" s="194">
        <v>744949</v>
      </c>
      <c r="O153" s="195">
        <v>1841849</v>
      </c>
      <c r="P153" s="194">
        <v>161550</v>
      </c>
      <c r="Q153" s="194">
        <v>43750</v>
      </c>
      <c r="R153" s="194">
        <v>9497</v>
      </c>
      <c r="S153" s="195">
        <v>53247</v>
      </c>
      <c r="T153" s="195">
        <v>2056646</v>
      </c>
      <c r="U153" s="194">
        <v>599001</v>
      </c>
      <c r="V153" s="195">
        <v>2655648</v>
      </c>
    </row>
    <row r="154" spans="1:22">
      <c r="A154" s="206">
        <f t="shared" si="87"/>
        <v>0</v>
      </c>
      <c r="B154" s="197" t="s">
        <v>65</v>
      </c>
      <c r="C154" s="191" t="s">
        <v>217</v>
      </c>
      <c r="D154" s="191" t="s">
        <v>65</v>
      </c>
      <c r="E154" s="191" t="s">
        <v>165</v>
      </c>
      <c r="F154" s="191" t="s">
        <v>169</v>
      </c>
      <c r="G154" s="192">
        <v>21535</v>
      </c>
      <c r="H154" s="192">
        <v>0</v>
      </c>
      <c r="I154" s="193">
        <v>32.6</v>
      </c>
      <c r="J154" s="194">
        <v>1953841698</v>
      </c>
      <c r="K154" s="194">
        <v>44886577</v>
      </c>
      <c r="L154" s="194">
        <v>3663378</v>
      </c>
      <c r="M154" s="194">
        <v>1285527</v>
      </c>
      <c r="N154" s="194">
        <v>5090428</v>
      </c>
      <c r="O154" s="195">
        <v>10039333</v>
      </c>
      <c r="P154" s="194">
        <v>1976009</v>
      </c>
      <c r="Q154" s="194">
        <v>2451465</v>
      </c>
      <c r="R154" s="194">
        <v>1811220</v>
      </c>
      <c r="S154" s="195">
        <v>4262685</v>
      </c>
      <c r="T154" s="195">
        <v>16278028</v>
      </c>
      <c r="U154" s="194">
        <v>202550</v>
      </c>
      <c r="V154" s="195">
        <v>16480578</v>
      </c>
    </row>
    <row r="155" spans="1:22">
      <c r="A155" s="206">
        <f t="shared" si="87"/>
        <v>0</v>
      </c>
      <c r="B155" s="197" t="s">
        <v>66</v>
      </c>
      <c r="C155" s="191" t="s">
        <v>218</v>
      </c>
      <c r="D155" s="191" t="s">
        <v>66</v>
      </c>
      <c r="E155" s="191" t="s">
        <v>165</v>
      </c>
      <c r="F155" s="191" t="s">
        <v>169</v>
      </c>
      <c r="G155" s="192">
        <v>14765</v>
      </c>
      <c r="H155" s="192">
        <v>0</v>
      </c>
      <c r="I155" s="193">
        <v>27.9</v>
      </c>
      <c r="J155" s="194">
        <v>1496744943</v>
      </c>
      <c r="K155" s="194">
        <v>3220000</v>
      </c>
      <c r="L155" s="194">
        <v>2244902</v>
      </c>
      <c r="M155" s="194">
        <v>876963</v>
      </c>
      <c r="N155" s="194">
        <v>4585053</v>
      </c>
      <c r="O155" s="195">
        <v>7706918</v>
      </c>
      <c r="P155" s="194">
        <v>3044027</v>
      </c>
      <c r="Q155" s="194">
        <v>125000</v>
      </c>
      <c r="R155" s="194">
        <v>131008</v>
      </c>
      <c r="S155" s="195">
        <v>256008</v>
      </c>
      <c r="T155" s="195">
        <v>11006953</v>
      </c>
      <c r="U155" s="194">
        <v>199933</v>
      </c>
      <c r="V155" s="195">
        <v>11206886</v>
      </c>
    </row>
    <row r="156" spans="1:22">
      <c r="A156" s="206">
        <f t="shared" si="87"/>
        <v>0</v>
      </c>
      <c r="B156" s="199" t="s">
        <v>67</v>
      </c>
      <c r="C156" s="191" t="s">
        <v>219</v>
      </c>
      <c r="D156" s="191" t="s">
        <v>67</v>
      </c>
      <c r="E156" s="191" t="s">
        <v>165</v>
      </c>
      <c r="F156" s="191" t="s">
        <v>173</v>
      </c>
      <c r="G156" s="193">
        <v>623</v>
      </c>
      <c r="H156" s="193">
        <v>0</v>
      </c>
      <c r="I156" s="193">
        <v>1.1000000000000001</v>
      </c>
      <c r="J156" s="194">
        <v>55288695</v>
      </c>
      <c r="K156" s="194">
        <v>2108893</v>
      </c>
      <c r="L156" s="194">
        <v>254445</v>
      </c>
      <c r="M156" s="194">
        <v>87507</v>
      </c>
      <c r="N156" s="194">
        <v>392288</v>
      </c>
      <c r="O156" s="195">
        <v>734240</v>
      </c>
      <c r="P156" s="194">
        <v>262799</v>
      </c>
      <c r="Q156" s="194">
        <v>199745</v>
      </c>
      <c r="R156" s="194">
        <v>10096</v>
      </c>
      <c r="S156" s="195">
        <v>209841</v>
      </c>
      <c r="T156" s="195">
        <v>1206880</v>
      </c>
      <c r="U156" s="194">
        <v>136950</v>
      </c>
      <c r="V156" s="195">
        <v>1343830</v>
      </c>
    </row>
    <row r="157" spans="1:22">
      <c r="A157" s="206">
        <f t="shared" si="87"/>
        <v>0</v>
      </c>
      <c r="B157" s="196" t="s">
        <v>68</v>
      </c>
      <c r="C157" s="191" t="s">
        <v>452</v>
      </c>
      <c r="D157" s="191" t="s">
        <v>68</v>
      </c>
      <c r="E157" s="191" t="s">
        <v>165</v>
      </c>
      <c r="F157" s="191" t="s">
        <v>169</v>
      </c>
      <c r="G157" s="192">
        <v>5196</v>
      </c>
      <c r="H157" s="192">
        <v>0</v>
      </c>
      <c r="I157" s="193">
        <v>0.8</v>
      </c>
      <c r="J157" s="194">
        <v>209372846</v>
      </c>
      <c r="K157" s="198">
        <v>6555413</v>
      </c>
      <c r="L157" s="194">
        <v>2080531</v>
      </c>
      <c r="M157" s="194">
        <v>1138931</v>
      </c>
      <c r="N157" s="194">
        <v>2579136</v>
      </c>
      <c r="O157" s="195">
        <v>5798597</v>
      </c>
      <c r="P157" s="194">
        <v>986075</v>
      </c>
      <c r="Q157" s="194">
        <v>307334</v>
      </c>
      <c r="R157" s="194">
        <v>43641</v>
      </c>
      <c r="S157" s="195">
        <v>350975</v>
      </c>
      <c r="T157" s="195">
        <v>7135647</v>
      </c>
      <c r="U157" s="194">
        <v>0</v>
      </c>
      <c r="V157" s="195">
        <v>7135647</v>
      </c>
    </row>
    <row r="158" spans="1:22">
      <c r="A158" s="206">
        <f t="shared" si="87"/>
        <v>0</v>
      </c>
      <c r="B158" s="197" t="s">
        <v>69</v>
      </c>
      <c r="C158" s="191" t="s">
        <v>220</v>
      </c>
      <c r="D158" s="191" t="s">
        <v>69</v>
      </c>
      <c r="E158" s="191" t="s">
        <v>165</v>
      </c>
      <c r="F158" s="191" t="s">
        <v>169</v>
      </c>
      <c r="G158" s="192">
        <v>18575</v>
      </c>
      <c r="H158" s="192">
        <v>0</v>
      </c>
      <c r="I158" s="193">
        <v>35.700000000000003</v>
      </c>
      <c r="J158" s="194">
        <v>1203300846</v>
      </c>
      <c r="K158" s="198">
        <v>0</v>
      </c>
      <c r="L158" s="194">
        <v>1787379</v>
      </c>
      <c r="M158" s="194">
        <v>853165</v>
      </c>
      <c r="N158" s="194">
        <v>1404052</v>
      </c>
      <c r="O158" s="195">
        <v>4044596</v>
      </c>
      <c r="P158" s="194">
        <v>445877</v>
      </c>
      <c r="Q158" s="194">
        <v>0</v>
      </c>
      <c r="R158" s="194">
        <v>1049</v>
      </c>
      <c r="S158" s="195">
        <v>1049</v>
      </c>
      <c r="T158" s="195">
        <v>4491522</v>
      </c>
      <c r="U158" s="194">
        <v>751445</v>
      </c>
      <c r="V158" s="195">
        <v>5242967</v>
      </c>
    </row>
    <row r="159" spans="1:22">
      <c r="A159" s="206">
        <f t="shared" si="87"/>
        <v>0</v>
      </c>
      <c r="B159" s="197" t="s">
        <v>70</v>
      </c>
      <c r="C159" s="191" t="s">
        <v>221</v>
      </c>
      <c r="D159" s="191" t="s">
        <v>70</v>
      </c>
      <c r="E159" s="191" t="s">
        <v>165</v>
      </c>
      <c r="F159" s="191" t="s">
        <v>169</v>
      </c>
      <c r="G159" s="192">
        <v>14728</v>
      </c>
      <c r="H159" s="192">
        <v>0</v>
      </c>
      <c r="I159" s="193">
        <v>41.9</v>
      </c>
      <c r="J159" s="194">
        <v>1039551342</v>
      </c>
      <c r="K159" s="194">
        <v>3603707</v>
      </c>
      <c r="L159" s="194">
        <v>1436293</v>
      </c>
      <c r="M159" s="194">
        <v>702706</v>
      </c>
      <c r="N159" s="194">
        <v>3629108</v>
      </c>
      <c r="O159" s="195">
        <v>5768107</v>
      </c>
      <c r="P159" s="194">
        <v>358765</v>
      </c>
      <c r="Q159" s="194">
        <v>128704</v>
      </c>
      <c r="R159" s="194">
        <v>0</v>
      </c>
      <c r="S159" s="195">
        <v>128704</v>
      </c>
      <c r="T159" s="195">
        <v>6255576</v>
      </c>
      <c r="U159" s="194">
        <v>70231</v>
      </c>
      <c r="V159" s="195">
        <v>6325807</v>
      </c>
    </row>
    <row r="160" spans="1:22">
      <c r="A160" s="206">
        <f t="shared" si="87"/>
        <v>0</v>
      </c>
      <c r="B160" s="199" t="s">
        <v>71</v>
      </c>
      <c r="C160" s="191" t="s">
        <v>222</v>
      </c>
      <c r="D160" s="191" t="s">
        <v>71</v>
      </c>
      <c r="E160" s="191" t="s">
        <v>165</v>
      </c>
      <c r="F160" s="191" t="s">
        <v>173</v>
      </c>
      <c r="G160" s="192">
        <v>3518</v>
      </c>
      <c r="H160" s="192">
        <v>0</v>
      </c>
      <c r="I160" s="193">
        <v>1.4</v>
      </c>
      <c r="J160" s="194">
        <v>222451938</v>
      </c>
      <c r="K160" s="194">
        <v>0</v>
      </c>
      <c r="L160" s="194">
        <v>946232</v>
      </c>
      <c r="M160" s="194">
        <v>638495</v>
      </c>
      <c r="N160" s="194">
        <v>1473193</v>
      </c>
      <c r="O160" s="195">
        <v>3057920</v>
      </c>
      <c r="P160" s="194">
        <v>122361</v>
      </c>
      <c r="Q160" s="194">
        <v>25000</v>
      </c>
      <c r="R160" s="194">
        <v>859</v>
      </c>
      <c r="S160" s="195">
        <v>25859</v>
      </c>
      <c r="T160" s="195">
        <v>3206140</v>
      </c>
      <c r="U160" s="194">
        <v>0</v>
      </c>
      <c r="V160" s="195">
        <v>3206140</v>
      </c>
    </row>
    <row r="161" spans="1:22">
      <c r="A161" s="206">
        <f t="shared" si="87"/>
        <v>0</v>
      </c>
      <c r="B161" s="197" t="s">
        <v>72</v>
      </c>
      <c r="C161" s="191" t="s">
        <v>223</v>
      </c>
      <c r="D161" s="191" t="s">
        <v>72</v>
      </c>
      <c r="E161" s="191" t="s">
        <v>165</v>
      </c>
      <c r="F161" s="191" t="s">
        <v>169</v>
      </c>
      <c r="G161" s="192">
        <v>5087</v>
      </c>
      <c r="H161" s="192">
        <v>0</v>
      </c>
      <c r="I161" s="193">
        <v>32.299999999999997</v>
      </c>
      <c r="J161" s="194">
        <v>356992179</v>
      </c>
      <c r="K161" s="194">
        <v>130000</v>
      </c>
      <c r="L161" s="194">
        <v>576528</v>
      </c>
      <c r="M161" s="194">
        <v>196120</v>
      </c>
      <c r="N161" s="194">
        <v>696332</v>
      </c>
      <c r="O161" s="195">
        <v>1468980</v>
      </c>
      <c r="P161" s="194">
        <v>647326</v>
      </c>
      <c r="Q161" s="194">
        <v>0</v>
      </c>
      <c r="R161" s="194">
        <v>0</v>
      </c>
      <c r="S161" s="195">
        <v>0</v>
      </c>
      <c r="T161" s="195">
        <v>2116306</v>
      </c>
      <c r="U161" s="194">
        <v>0</v>
      </c>
      <c r="V161" s="195">
        <v>2116306</v>
      </c>
    </row>
    <row r="162" spans="1:22">
      <c r="A162" s="206">
        <f t="shared" ref="A162:A181" si="88">IF(C69&lt;&gt;C162,1,0)</f>
        <v>0</v>
      </c>
      <c r="B162" s="197" t="s">
        <v>73</v>
      </c>
      <c r="C162" s="191" t="s">
        <v>224</v>
      </c>
      <c r="D162" s="191" t="s">
        <v>73</v>
      </c>
      <c r="E162" s="191" t="s">
        <v>165</v>
      </c>
      <c r="F162" s="191" t="s">
        <v>169</v>
      </c>
      <c r="G162" s="192">
        <v>1995</v>
      </c>
      <c r="H162" s="192">
        <v>0</v>
      </c>
      <c r="I162" s="193">
        <v>44</v>
      </c>
      <c r="J162" s="194">
        <v>178879200</v>
      </c>
      <c r="K162" s="194">
        <v>129960</v>
      </c>
      <c r="L162" s="194">
        <v>410788</v>
      </c>
      <c r="M162" s="194">
        <v>191962</v>
      </c>
      <c r="N162" s="194">
        <v>343473</v>
      </c>
      <c r="O162" s="195">
        <v>946223</v>
      </c>
      <c r="P162" s="194">
        <v>325405</v>
      </c>
      <c r="Q162" s="194">
        <v>75510</v>
      </c>
      <c r="R162" s="194">
        <v>6155</v>
      </c>
      <c r="S162" s="195">
        <v>81665</v>
      </c>
      <c r="T162" s="195">
        <v>1353293</v>
      </c>
      <c r="U162" s="194">
        <v>0</v>
      </c>
      <c r="V162" s="195">
        <v>1353293</v>
      </c>
    </row>
    <row r="163" spans="1:22">
      <c r="A163" s="206">
        <f t="shared" si="88"/>
        <v>0</v>
      </c>
      <c r="B163" s="197" t="s">
        <v>74</v>
      </c>
      <c r="C163" s="191" t="s">
        <v>225</v>
      </c>
      <c r="D163" s="191" t="s">
        <v>74</v>
      </c>
      <c r="E163" s="191" t="s">
        <v>165</v>
      </c>
      <c r="F163" s="191" t="s">
        <v>169</v>
      </c>
      <c r="G163" s="192">
        <v>5674</v>
      </c>
      <c r="H163" s="192">
        <v>0</v>
      </c>
      <c r="I163" s="193">
        <v>40.6</v>
      </c>
      <c r="J163" s="194">
        <v>531289867</v>
      </c>
      <c r="K163" s="194">
        <v>2955000</v>
      </c>
      <c r="L163" s="194">
        <v>661500</v>
      </c>
      <c r="M163" s="194">
        <v>199831</v>
      </c>
      <c r="N163" s="194">
        <v>909771</v>
      </c>
      <c r="O163" s="195">
        <v>1771101</v>
      </c>
      <c r="P163" s="194">
        <v>362089</v>
      </c>
      <c r="Q163" s="194">
        <v>130000</v>
      </c>
      <c r="R163" s="194">
        <v>125889</v>
      </c>
      <c r="S163" s="195">
        <v>255889</v>
      </c>
      <c r="T163" s="195">
        <v>2389079</v>
      </c>
      <c r="U163" s="194">
        <v>120307</v>
      </c>
      <c r="V163" s="195">
        <v>2509386</v>
      </c>
    </row>
    <row r="164" spans="1:22">
      <c r="A164" s="206">
        <f t="shared" si="88"/>
        <v>0</v>
      </c>
      <c r="B164" s="199" t="s">
        <v>75</v>
      </c>
      <c r="C164" s="191" t="s">
        <v>226</v>
      </c>
      <c r="D164" s="191" t="s">
        <v>75</v>
      </c>
      <c r="E164" s="191" t="s">
        <v>165</v>
      </c>
      <c r="F164" s="191" t="s">
        <v>173</v>
      </c>
      <c r="G164" s="192">
        <v>1386</v>
      </c>
      <c r="H164" s="192">
        <v>0</v>
      </c>
      <c r="I164" s="193">
        <v>0.5</v>
      </c>
      <c r="J164" s="198">
        <v>74123420</v>
      </c>
      <c r="K164" s="194">
        <v>3346489</v>
      </c>
      <c r="L164" s="194">
        <v>299609</v>
      </c>
      <c r="M164" s="194">
        <v>84728</v>
      </c>
      <c r="N164" s="194">
        <v>926231</v>
      </c>
      <c r="O164" s="195">
        <v>1310568</v>
      </c>
      <c r="P164" s="194">
        <v>396900</v>
      </c>
      <c r="Q164" s="194">
        <v>208004</v>
      </c>
      <c r="R164" s="194">
        <v>48744</v>
      </c>
      <c r="S164" s="195">
        <v>256748</v>
      </c>
      <c r="T164" s="195">
        <v>1964216</v>
      </c>
      <c r="U164" s="194">
        <v>0</v>
      </c>
      <c r="V164" s="195">
        <v>1964216</v>
      </c>
    </row>
    <row r="165" spans="1:22">
      <c r="A165" s="206">
        <f t="shared" si="88"/>
        <v>0</v>
      </c>
      <c r="B165" s="199" t="s">
        <v>76</v>
      </c>
      <c r="C165" s="191" t="s">
        <v>227</v>
      </c>
      <c r="D165" s="191" t="s">
        <v>166</v>
      </c>
      <c r="E165" s="191" t="s">
        <v>165</v>
      </c>
      <c r="F165" s="191" t="s">
        <v>173</v>
      </c>
      <c r="G165" s="193">
        <v>605</v>
      </c>
      <c r="H165" s="193">
        <v>0</v>
      </c>
      <c r="I165" s="193">
        <v>0.5</v>
      </c>
      <c r="J165" s="198">
        <v>0</v>
      </c>
      <c r="K165" s="198">
        <v>284040</v>
      </c>
      <c r="L165" s="194">
        <v>148038</v>
      </c>
      <c r="M165" s="194">
        <v>47032</v>
      </c>
      <c r="N165" s="194">
        <v>427862</v>
      </c>
      <c r="O165" s="195">
        <v>622932</v>
      </c>
      <c r="P165" s="194">
        <v>41951</v>
      </c>
      <c r="Q165" s="194">
        <v>77010</v>
      </c>
      <c r="R165" s="194">
        <v>11071</v>
      </c>
      <c r="S165" s="195">
        <v>88081</v>
      </c>
      <c r="T165" s="195">
        <v>752964</v>
      </c>
      <c r="U165" s="194">
        <v>28505</v>
      </c>
      <c r="V165" s="195">
        <v>781469</v>
      </c>
    </row>
    <row r="166" spans="1:22">
      <c r="A166" s="206">
        <f t="shared" si="88"/>
        <v>0</v>
      </c>
      <c r="B166" s="196" t="s">
        <v>77</v>
      </c>
      <c r="C166" s="191" t="s">
        <v>453</v>
      </c>
      <c r="D166" s="191" t="s">
        <v>77</v>
      </c>
      <c r="E166" s="191" t="s">
        <v>165</v>
      </c>
      <c r="F166" s="191" t="s">
        <v>169</v>
      </c>
      <c r="G166" s="192">
        <v>26586</v>
      </c>
      <c r="H166" s="192">
        <v>0</v>
      </c>
      <c r="I166" s="193">
        <v>28.1</v>
      </c>
      <c r="J166" s="194">
        <v>3792162425</v>
      </c>
      <c r="K166" s="194">
        <v>37718743</v>
      </c>
      <c r="L166" s="194">
        <v>19809905</v>
      </c>
      <c r="M166" s="194">
        <v>10689370</v>
      </c>
      <c r="N166" s="194">
        <v>9963529</v>
      </c>
      <c r="O166" s="195">
        <v>40462804</v>
      </c>
      <c r="P166" s="194">
        <v>8762796</v>
      </c>
      <c r="Q166" s="194">
        <v>1776316</v>
      </c>
      <c r="R166" s="194">
        <v>1620332</v>
      </c>
      <c r="S166" s="195">
        <v>3396648</v>
      </c>
      <c r="T166" s="195">
        <v>52622248</v>
      </c>
      <c r="U166" s="194">
        <v>1556766</v>
      </c>
      <c r="V166" s="195">
        <v>54179014</v>
      </c>
    </row>
    <row r="167" spans="1:22">
      <c r="A167" s="206">
        <f t="shared" si="88"/>
        <v>0</v>
      </c>
      <c r="B167" s="197" t="s">
        <v>78</v>
      </c>
      <c r="C167" s="191" t="s">
        <v>228</v>
      </c>
      <c r="D167" s="191" t="s">
        <v>78</v>
      </c>
      <c r="E167" s="191" t="s">
        <v>165</v>
      </c>
      <c r="F167" s="191" t="s">
        <v>169</v>
      </c>
      <c r="G167" s="192">
        <v>8287</v>
      </c>
      <c r="H167" s="192">
        <v>0</v>
      </c>
      <c r="I167" s="193">
        <v>41.2</v>
      </c>
      <c r="J167" s="194">
        <v>724498532</v>
      </c>
      <c r="K167" s="194">
        <v>4282819</v>
      </c>
      <c r="L167" s="194">
        <v>1454926</v>
      </c>
      <c r="M167" s="194">
        <v>552214</v>
      </c>
      <c r="N167" s="194">
        <v>2898921</v>
      </c>
      <c r="O167" s="195">
        <v>4906061</v>
      </c>
      <c r="P167" s="194">
        <v>1288289</v>
      </c>
      <c r="Q167" s="194">
        <v>1530462</v>
      </c>
      <c r="R167" s="194">
        <v>95583</v>
      </c>
      <c r="S167" s="195">
        <v>1626045</v>
      </c>
      <c r="T167" s="195">
        <v>7820396</v>
      </c>
      <c r="U167" s="194">
        <v>572274</v>
      </c>
      <c r="V167" s="195">
        <v>8392669</v>
      </c>
    </row>
    <row r="168" spans="1:22">
      <c r="A168" s="206">
        <f t="shared" si="88"/>
        <v>0</v>
      </c>
      <c r="B168" s="199" t="s">
        <v>79</v>
      </c>
      <c r="C168" s="191" t="s">
        <v>229</v>
      </c>
      <c r="D168" s="191" t="s">
        <v>79</v>
      </c>
      <c r="E168" s="191" t="s">
        <v>165</v>
      </c>
      <c r="F168" s="191" t="s">
        <v>173</v>
      </c>
      <c r="G168" s="192">
        <v>1738</v>
      </c>
      <c r="H168" s="192">
        <v>0</v>
      </c>
      <c r="I168" s="193">
        <v>1.3</v>
      </c>
      <c r="J168" s="194">
        <v>93175850</v>
      </c>
      <c r="K168" s="194">
        <v>1691500</v>
      </c>
      <c r="L168" s="194">
        <v>263212</v>
      </c>
      <c r="M168" s="194">
        <v>113893</v>
      </c>
      <c r="N168" s="194">
        <v>448764</v>
      </c>
      <c r="O168" s="195">
        <v>825869</v>
      </c>
      <c r="P168" s="194">
        <v>469045</v>
      </c>
      <c r="Q168" s="194">
        <v>249001</v>
      </c>
      <c r="R168" s="194">
        <v>40746</v>
      </c>
      <c r="S168" s="195">
        <v>289747</v>
      </c>
      <c r="T168" s="195">
        <v>1584662</v>
      </c>
      <c r="U168" s="194">
        <v>64648</v>
      </c>
      <c r="V168" s="195">
        <v>1649310</v>
      </c>
    </row>
    <row r="169" spans="1:22">
      <c r="A169" s="206">
        <f t="shared" si="88"/>
        <v>0</v>
      </c>
      <c r="B169" s="197" t="s">
        <v>80</v>
      </c>
      <c r="C169" s="191" t="s">
        <v>230</v>
      </c>
      <c r="D169" s="191" t="s">
        <v>80</v>
      </c>
      <c r="E169" s="191" t="s">
        <v>165</v>
      </c>
      <c r="F169" s="191" t="s">
        <v>169</v>
      </c>
      <c r="G169" s="192">
        <v>8423</v>
      </c>
      <c r="H169" s="192">
        <v>0</v>
      </c>
      <c r="I169" s="193">
        <v>6.6</v>
      </c>
      <c r="J169" s="194">
        <v>597504494</v>
      </c>
      <c r="K169" s="194">
        <v>8739124</v>
      </c>
      <c r="L169" s="194">
        <v>2144045</v>
      </c>
      <c r="M169" s="194">
        <v>858468</v>
      </c>
      <c r="N169" s="194">
        <v>2936008</v>
      </c>
      <c r="O169" s="195">
        <v>5938521</v>
      </c>
      <c r="P169" s="194">
        <v>314965</v>
      </c>
      <c r="Q169" s="194">
        <v>574047</v>
      </c>
      <c r="R169" s="194">
        <v>367844</v>
      </c>
      <c r="S169" s="195">
        <v>941891</v>
      </c>
      <c r="T169" s="195">
        <v>7195377</v>
      </c>
      <c r="U169" s="194">
        <v>819076</v>
      </c>
      <c r="V169" s="195">
        <v>8014453</v>
      </c>
    </row>
    <row r="170" spans="1:22">
      <c r="A170" s="206">
        <f t="shared" si="88"/>
        <v>0</v>
      </c>
      <c r="B170" s="199" t="s">
        <v>81</v>
      </c>
      <c r="C170" s="191" t="s">
        <v>231</v>
      </c>
      <c r="D170" s="191" t="s">
        <v>81</v>
      </c>
      <c r="E170" s="191" t="s">
        <v>165</v>
      </c>
      <c r="F170" s="191" t="s">
        <v>173</v>
      </c>
      <c r="G170" s="192">
        <v>1990</v>
      </c>
      <c r="H170" s="192">
        <v>0</v>
      </c>
      <c r="I170" s="193">
        <v>0.3</v>
      </c>
      <c r="J170" s="194">
        <v>61340788</v>
      </c>
      <c r="K170" s="194">
        <v>204500</v>
      </c>
      <c r="L170" s="194">
        <v>83810</v>
      </c>
      <c r="M170" s="194">
        <v>9988</v>
      </c>
      <c r="N170" s="194">
        <v>803008</v>
      </c>
      <c r="O170" s="195">
        <v>896806</v>
      </c>
      <c r="P170" s="194">
        <v>222894</v>
      </c>
      <c r="Q170" s="194">
        <v>131000</v>
      </c>
      <c r="R170" s="194">
        <v>11785</v>
      </c>
      <c r="S170" s="195">
        <v>142785</v>
      </c>
      <c r="T170" s="195">
        <v>1262486</v>
      </c>
      <c r="U170" s="194">
        <v>0</v>
      </c>
      <c r="V170" s="195">
        <v>1262486</v>
      </c>
    </row>
    <row r="171" spans="1:22">
      <c r="A171" s="206">
        <f t="shared" si="88"/>
        <v>0</v>
      </c>
      <c r="B171" s="202" t="s">
        <v>82</v>
      </c>
      <c r="C171" s="191" t="s">
        <v>232</v>
      </c>
      <c r="D171" s="191" t="s">
        <v>82</v>
      </c>
      <c r="E171" s="191" t="s">
        <v>165</v>
      </c>
      <c r="F171" s="191" t="s">
        <v>169</v>
      </c>
      <c r="G171" s="192">
        <v>16173</v>
      </c>
      <c r="H171" s="192">
        <v>0</v>
      </c>
      <c r="I171" s="193">
        <v>35.799999999999997</v>
      </c>
      <c r="J171" s="194">
        <v>1821626122</v>
      </c>
      <c r="K171" s="194">
        <v>505000</v>
      </c>
      <c r="L171" s="194">
        <v>2523380</v>
      </c>
      <c r="M171" s="194">
        <v>913753</v>
      </c>
      <c r="N171" s="194">
        <v>2307879</v>
      </c>
      <c r="O171" s="195">
        <v>5745012</v>
      </c>
      <c r="P171" s="194">
        <v>525238</v>
      </c>
      <c r="Q171" s="194">
        <v>155000</v>
      </c>
      <c r="R171" s="194">
        <v>17475</v>
      </c>
      <c r="S171" s="195">
        <v>172475</v>
      </c>
      <c r="T171" s="195">
        <v>6442725</v>
      </c>
      <c r="U171" s="194">
        <v>25000</v>
      </c>
      <c r="V171" s="195">
        <v>6467725</v>
      </c>
    </row>
    <row r="172" spans="1:22">
      <c r="A172" s="206">
        <f t="shared" si="88"/>
        <v>0</v>
      </c>
      <c r="B172" s="190" t="s">
        <v>83</v>
      </c>
      <c r="C172" s="191" t="s">
        <v>454</v>
      </c>
      <c r="D172" s="191" t="s">
        <v>167</v>
      </c>
      <c r="E172" s="191" t="s">
        <v>168</v>
      </c>
      <c r="F172" s="191" t="s">
        <v>169</v>
      </c>
      <c r="G172" s="192">
        <v>154727</v>
      </c>
      <c r="H172" s="192">
        <v>0</v>
      </c>
      <c r="I172" s="193">
        <v>204.5</v>
      </c>
      <c r="J172" s="194">
        <v>10444791771</v>
      </c>
      <c r="K172" s="194">
        <v>57714665</v>
      </c>
      <c r="L172" s="194">
        <v>66952600</v>
      </c>
      <c r="M172" s="194">
        <v>34644415</v>
      </c>
      <c r="N172" s="194">
        <v>169323908</v>
      </c>
      <c r="O172" s="195">
        <v>270920923</v>
      </c>
      <c r="P172" s="194">
        <v>11418850</v>
      </c>
      <c r="Q172" s="194">
        <v>6300500</v>
      </c>
      <c r="R172" s="194">
        <v>2195429</v>
      </c>
      <c r="S172" s="195">
        <v>8495929</v>
      </c>
      <c r="T172" s="195">
        <v>290835702</v>
      </c>
      <c r="U172" s="194">
        <v>1682882</v>
      </c>
      <c r="V172" s="195">
        <v>292518584</v>
      </c>
    </row>
    <row r="173" spans="1:22">
      <c r="A173" s="206">
        <f t="shared" si="88"/>
        <v>0</v>
      </c>
      <c r="B173" s="197" t="s">
        <v>84</v>
      </c>
      <c r="C173" s="191" t="s">
        <v>233</v>
      </c>
      <c r="D173" s="191" t="s">
        <v>84</v>
      </c>
      <c r="E173" s="191" t="s">
        <v>168</v>
      </c>
      <c r="F173" s="191" t="s">
        <v>169</v>
      </c>
      <c r="G173" s="192">
        <v>6122</v>
      </c>
      <c r="H173" s="192">
        <v>0</v>
      </c>
      <c r="I173" s="193">
        <v>70.8</v>
      </c>
      <c r="J173" s="194">
        <v>585414892</v>
      </c>
      <c r="K173" s="194">
        <v>6985657</v>
      </c>
      <c r="L173" s="194">
        <v>711266</v>
      </c>
      <c r="M173" s="194">
        <v>353832</v>
      </c>
      <c r="N173" s="194">
        <v>1166381</v>
      </c>
      <c r="O173" s="195">
        <v>2231479</v>
      </c>
      <c r="P173" s="194">
        <v>230472</v>
      </c>
      <c r="Q173" s="194">
        <v>297200</v>
      </c>
      <c r="R173" s="194">
        <v>5871</v>
      </c>
      <c r="S173" s="195">
        <v>303071</v>
      </c>
      <c r="T173" s="195">
        <v>2765023</v>
      </c>
      <c r="U173" s="194">
        <v>1000</v>
      </c>
      <c r="V173" s="195">
        <v>2766023</v>
      </c>
    </row>
    <row r="174" spans="1:22">
      <c r="A174" s="206">
        <f t="shared" si="88"/>
        <v>0</v>
      </c>
      <c r="B174" s="199" t="s">
        <v>85</v>
      </c>
      <c r="C174" s="191" t="s">
        <v>234</v>
      </c>
      <c r="D174" s="191" t="s">
        <v>85</v>
      </c>
      <c r="E174" s="191" t="s">
        <v>168</v>
      </c>
      <c r="F174" s="191" t="s">
        <v>173</v>
      </c>
      <c r="G174" s="193">
        <v>377</v>
      </c>
      <c r="H174" s="193">
        <v>0</v>
      </c>
      <c r="I174" s="193">
        <v>0.6</v>
      </c>
      <c r="J174" s="194">
        <v>23167654</v>
      </c>
      <c r="K174" s="194">
        <v>443700</v>
      </c>
      <c r="L174" s="194">
        <v>49757</v>
      </c>
      <c r="M174" s="194">
        <v>6203</v>
      </c>
      <c r="N174" s="194">
        <v>169937</v>
      </c>
      <c r="O174" s="195">
        <v>225897</v>
      </c>
      <c r="P174" s="194">
        <v>8089</v>
      </c>
      <c r="Q174" s="194">
        <v>20899</v>
      </c>
      <c r="R174" s="194">
        <v>16357</v>
      </c>
      <c r="S174" s="195">
        <v>37256</v>
      </c>
      <c r="T174" s="195">
        <v>271242</v>
      </c>
      <c r="U174" s="194">
        <v>0</v>
      </c>
      <c r="V174" s="195">
        <v>271242</v>
      </c>
    </row>
    <row r="175" spans="1:22">
      <c r="A175" s="206">
        <f t="shared" si="88"/>
        <v>0</v>
      </c>
      <c r="B175" s="197" t="s">
        <v>86</v>
      </c>
      <c r="C175" s="191" t="s">
        <v>235</v>
      </c>
      <c r="D175" s="191" t="s">
        <v>86</v>
      </c>
      <c r="E175" s="191" t="s">
        <v>168</v>
      </c>
      <c r="F175" s="191" t="s">
        <v>169</v>
      </c>
      <c r="G175" s="192">
        <v>29480</v>
      </c>
      <c r="H175" s="192">
        <v>0</v>
      </c>
      <c r="I175" s="193">
        <v>49.2</v>
      </c>
      <c r="J175" s="194">
        <v>2328975445</v>
      </c>
      <c r="K175" s="194">
        <v>21764820</v>
      </c>
      <c r="L175" s="194">
        <v>5719513</v>
      </c>
      <c r="M175" s="194">
        <v>2826267</v>
      </c>
      <c r="N175" s="194">
        <v>4122278</v>
      </c>
      <c r="O175" s="195">
        <v>12668058</v>
      </c>
      <c r="P175" s="194">
        <v>775864</v>
      </c>
      <c r="Q175" s="194">
        <v>1632240</v>
      </c>
      <c r="R175" s="194">
        <v>758761</v>
      </c>
      <c r="S175" s="195">
        <v>2391001</v>
      </c>
      <c r="T175" s="195">
        <v>15834923</v>
      </c>
      <c r="U175" s="194">
        <v>0</v>
      </c>
      <c r="V175" s="195">
        <v>15834923</v>
      </c>
    </row>
    <row r="176" spans="1:22">
      <c r="A176" s="206">
        <f t="shared" si="88"/>
        <v>0</v>
      </c>
      <c r="B176" s="199" t="s">
        <v>87</v>
      </c>
      <c r="C176" s="191" t="s">
        <v>236</v>
      </c>
      <c r="D176" s="191" t="s">
        <v>87</v>
      </c>
      <c r="E176" s="191" t="s">
        <v>168</v>
      </c>
      <c r="F176" s="191" t="s">
        <v>173</v>
      </c>
      <c r="G176" s="192">
        <v>7729</v>
      </c>
      <c r="H176" s="192">
        <v>0</v>
      </c>
      <c r="I176" s="193">
        <v>1.7</v>
      </c>
      <c r="J176" s="194">
        <v>426783975</v>
      </c>
      <c r="K176" s="194">
        <v>1216280</v>
      </c>
      <c r="L176" s="194">
        <v>3040157</v>
      </c>
      <c r="M176" s="194">
        <v>1332814</v>
      </c>
      <c r="N176" s="194">
        <v>4209682</v>
      </c>
      <c r="O176" s="195">
        <v>8582653</v>
      </c>
      <c r="P176" s="194">
        <v>1046844</v>
      </c>
      <c r="Q176" s="194">
        <v>260910</v>
      </c>
      <c r="R176" s="194">
        <v>62886</v>
      </c>
      <c r="S176" s="195">
        <v>323796</v>
      </c>
      <c r="T176" s="195">
        <v>9953293</v>
      </c>
      <c r="U176" s="194">
        <v>213331</v>
      </c>
      <c r="V176" s="195">
        <v>10166624</v>
      </c>
    </row>
    <row r="177" spans="1:22">
      <c r="A177" s="206">
        <f t="shared" si="88"/>
        <v>0</v>
      </c>
      <c r="B177" s="197" t="s">
        <v>88</v>
      </c>
      <c r="C177" s="191" t="s">
        <v>237</v>
      </c>
      <c r="D177" s="191" t="s">
        <v>88</v>
      </c>
      <c r="E177" s="191" t="s">
        <v>168</v>
      </c>
      <c r="F177" s="191" t="s">
        <v>169</v>
      </c>
      <c r="G177" s="192">
        <v>21781</v>
      </c>
      <c r="H177" s="192">
        <v>0</v>
      </c>
      <c r="I177" s="193">
        <v>14.2</v>
      </c>
      <c r="J177" s="194">
        <v>2423130612</v>
      </c>
      <c r="K177" s="194">
        <v>10374489</v>
      </c>
      <c r="L177" s="194">
        <v>8181862</v>
      </c>
      <c r="M177" s="194">
        <v>3454495</v>
      </c>
      <c r="N177" s="194">
        <v>5195725</v>
      </c>
      <c r="O177" s="195">
        <v>16832082</v>
      </c>
      <c r="P177" s="194">
        <v>3336555</v>
      </c>
      <c r="Q177" s="194">
        <v>1276175</v>
      </c>
      <c r="R177" s="194">
        <v>251070</v>
      </c>
      <c r="S177" s="195">
        <v>1527246</v>
      </c>
      <c r="T177" s="195">
        <v>21695882</v>
      </c>
      <c r="U177" s="194">
        <v>543980</v>
      </c>
      <c r="V177" s="195">
        <v>22239862</v>
      </c>
    </row>
    <row r="178" spans="1:22">
      <c r="A178" s="206">
        <f t="shared" si="88"/>
        <v>0</v>
      </c>
      <c r="B178" s="197" t="s">
        <v>89</v>
      </c>
      <c r="C178" s="191" t="s">
        <v>238</v>
      </c>
      <c r="D178" s="191" t="s">
        <v>89</v>
      </c>
      <c r="E178" s="191" t="s">
        <v>168</v>
      </c>
      <c r="F178" s="191" t="s">
        <v>169</v>
      </c>
      <c r="G178" s="192">
        <v>2115</v>
      </c>
      <c r="H178" s="192">
        <v>0</v>
      </c>
      <c r="I178" s="193">
        <v>23.9</v>
      </c>
      <c r="J178" s="194">
        <v>202235418</v>
      </c>
      <c r="K178" s="194">
        <v>2709700</v>
      </c>
      <c r="L178" s="194">
        <v>320091</v>
      </c>
      <c r="M178" s="194">
        <v>59108</v>
      </c>
      <c r="N178" s="194">
        <v>549606</v>
      </c>
      <c r="O178" s="195">
        <v>928805</v>
      </c>
      <c r="P178" s="194">
        <v>350123</v>
      </c>
      <c r="Q178" s="194">
        <v>36500</v>
      </c>
      <c r="R178" s="194">
        <v>136399</v>
      </c>
      <c r="S178" s="195">
        <v>172899</v>
      </c>
      <c r="T178" s="195">
        <v>1451828</v>
      </c>
      <c r="U178" s="194">
        <v>77246</v>
      </c>
      <c r="V178" s="195">
        <v>1529074</v>
      </c>
    </row>
    <row r="179" spans="1:22">
      <c r="A179" s="206">
        <f t="shared" si="88"/>
        <v>0</v>
      </c>
      <c r="B179" s="197" t="s">
        <v>90</v>
      </c>
      <c r="C179" s="191" t="s">
        <v>239</v>
      </c>
      <c r="D179" s="191" t="s">
        <v>90</v>
      </c>
      <c r="E179" s="191" t="s">
        <v>168</v>
      </c>
      <c r="F179" s="191" t="s">
        <v>169</v>
      </c>
      <c r="G179" s="192">
        <v>29094</v>
      </c>
      <c r="H179" s="192">
        <v>0</v>
      </c>
      <c r="I179" s="193">
        <v>35.700000000000003</v>
      </c>
      <c r="J179" s="194">
        <v>2547009941</v>
      </c>
      <c r="K179" s="194">
        <v>10110000</v>
      </c>
      <c r="L179" s="194">
        <v>9088904</v>
      </c>
      <c r="M179" s="194">
        <v>4763104</v>
      </c>
      <c r="N179" s="194">
        <v>5328792</v>
      </c>
      <c r="O179" s="195">
        <v>19180801</v>
      </c>
      <c r="P179" s="194">
        <v>2359882</v>
      </c>
      <c r="Q179" s="194">
        <v>1127750</v>
      </c>
      <c r="R179" s="194">
        <v>355735</v>
      </c>
      <c r="S179" s="195">
        <v>1483485</v>
      </c>
      <c r="T179" s="195">
        <v>23024167</v>
      </c>
      <c r="U179" s="194">
        <v>51677</v>
      </c>
      <c r="V179" s="195">
        <v>23075844</v>
      </c>
    </row>
    <row r="180" spans="1:22">
      <c r="A180" s="206">
        <f t="shared" si="88"/>
        <v>0</v>
      </c>
      <c r="B180" s="204" t="s">
        <v>91</v>
      </c>
      <c r="C180" s="191" t="s">
        <v>455</v>
      </c>
      <c r="D180" s="191" t="s">
        <v>91</v>
      </c>
      <c r="E180" s="191" t="s">
        <v>168</v>
      </c>
      <c r="F180" s="191" t="s">
        <v>169</v>
      </c>
      <c r="G180" s="192">
        <v>66135</v>
      </c>
      <c r="H180" s="192">
        <v>0</v>
      </c>
      <c r="I180" s="193">
        <v>10.8</v>
      </c>
      <c r="J180" s="194">
        <v>2417858243</v>
      </c>
      <c r="K180" s="194">
        <v>95999672</v>
      </c>
      <c r="L180" s="194">
        <v>37040275</v>
      </c>
      <c r="M180" s="194">
        <v>24262511</v>
      </c>
      <c r="N180" s="194">
        <v>25098950</v>
      </c>
      <c r="O180" s="195">
        <v>86401736</v>
      </c>
      <c r="P180" s="194">
        <v>30346354</v>
      </c>
      <c r="Q180" s="194">
        <v>5997202</v>
      </c>
      <c r="R180" s="194">
        <v>2852313</v>
      </c>
      <c r="S180" s="195">
        <v>8849515</v>
      </c>
      <c r="T180" s="195">
        <v>125597605</v>
      </c>
      <c r="U180" s="194">
        <v>406000</v>
      </c>
      <c r="V180" s="195">
        <v>126003605</v>
      </c>
    </row>
    <row r="181" spans="1:22">
      <c r="A181" s="206">
        <f t="shared" si="88"/>
        <v>0</v>
      </c>
      <c r="B181" s="205" t="s">
        <v>92</v>
      </c>
    </row>
  </sheetData>
  <phoneticPr fontId="3" type="noConversion"/>
  <hyperlinks>
    <hyperlink ref="L9" r:id="rId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1&amp;P_OBJECT_DESC=PERSONAL%20SERVICES&amp;P_FUNDS=&amp;P_ACCT_CODES="/>
    <hyperlink ref="M9" r:id="rId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8&amp;P_OBJECT_DESC=EMPLOYEE%20BENEFITS&amp;P_FUNDS=&amp;P_ACCT_CODES="/>
    <hyperlink ref="N9" r:id="rId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4&amp;P_OBJECT_DESC=CONTRACTUAL&amp;P_FUNDS=&amp;P_ACCT_CODES="/>
    <hyperlink ref="P9" r:id="rId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2,3&amp;P_OBJECT_DESC=EQUIPMENT%20AND%20CAPITAL%20OUTLAY&amp;P_FUNDS=&amp;P_ACCT_CODES="/>
    <hyperlink ref="Q9" r:id="rId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6&amp;P_OBJECT_DESC=DEBT%20PRINCIPAL&amp;P_FUNDS=&amp;P_ACCT_CODES="/>
    <hyperlink ref="R9" r:id="rId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7&amp;P_OBJECT_DESC=DEBT%20INTEREST&amp;P_FUNDS=&amp;P_ACCT_CODES="/>
    <hyperlink ref="U9" r:id="rId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004140&amp;P_OBJECT_CODE=9&amp;P_OBJECT_DESC=INTERFUND%20TRANSFER&amp;P_FUNDS=&amp;P_ACCT_CODES="/>
    <hyperlink ref="L12" r:id="rId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1&amp;P_OBJECT_DESC=PERSONAL%20SERVICES&amp;P_FUNDS=&amp;P_ACCT_CODES="/>
    <hyperlink ref="M12" r:id="rId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8&amp;P_OBJECT_DESC=EMPLOYEE%20BENEFITS&amp;P_FUNDS=&amp;P_ACCT_CODES="/>
    <hyperlink ref="N12" r:id="rId1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4&amp;P_OBJECT_DESC=CONTRACTUAL&amp;P_FUNDS=&amp;P_ACCT_CODES="/>
    <hyperlink ref="P12" r:id="rId1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2,3&amp;P_OBJECT_DESC=EQUIPMENT%20AND%20CAPITAL%20OUTLAY&amp;P_FUNDS=&amp;P_ACCT_CODES="/>
    <hyperlink ref="Q12" r:id="rId1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6&amp;P_OBJECT_DESC=DEBT%20PRINCIPAL&amp;P_FUNDS=&amp;P_ACCT_CODES="/>
    <hyperlink ref="R12" r:id="rId1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7&amp;P_OBJECT_DESC=DEBT%20INTEREST&amp;P_FUNDS=&amp;P_ACCT_CODES="/>
    <hyperlink ref="U12" r:id="rId1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1100&amp;P_OBJECT_CODE=9&amp;P_OBJECT_DESC=INTERFUND%20TRANSFER&amp;P_FUNDS=&amp;P_ACCT_CODES="/>
    <hyperlink ref="L13" r:id="rId1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1&amp;P_OBJECT_DESC=PERSONAL%20SERVICES&amp;P_FUNDS=&amp;P_ACCT_CODES="/>
    <hyperlink ref="M13" r:id="rId1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8&amp;P_OBJECT_DESC=EMPLOYEE%20BENEFITS&amp;P_FUNDS=&amp;P_ACCT_CODES="/>
    <hyperlink ref="N13" r:id="rId1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4&amp;P_OBJECT_DESC=CONTRACTUAL&amp;P_FUNDS=&amp;P_ACCT_CODES="/>
    <hyperlink ref="P13" r:id="rId1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2,3&amp;P_OBJECT_DESC=EQUIPMENT%20AND%20CAPITAL%20OUTLAY&amp;P_FUNDS=&amp;P_ACCT_CODES="/>
    <hyperlink ref="Q13" r:id="rId1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6&amp;P_OBJECT_DESC=DEBT%20PRINCIPAL&amp;P_FUNDS=&amp;P_ACCT_CODES="/>
    <hyperlink ref="R13" r:id="rId2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7&amp;P_OBJECT_DESC=DEBT%20INTEREST&amp;P_FUNDS=&amp;P_ACCT_CODES="/>
    <hyperlink ref="U13" r:id="rId2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18703040&amp;P_OBJECT_CODE=9&amp;P_OBJECT_DESC=INTERFUND%20TRANSFER&amp;P_FUNDS=&amp;P_ACCT_CODES="/>
    <hyperlink ref="L15" r:id="rId2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1&amp;P_OBJECT_DESC=PERSONAL%20SERVICES&amp;P_FUNDS=&amp;P_ACCT_CODES="/>
    <hyperlink ref="M15" r:id="rId2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8&amp;P_OBJECT_DESC=EMPLOYEE%20BENEFITS&amp;P_FUNDS=&amp;P_ACCT_CODES="/>
    <hyperlink ref="N15" r:id="rId2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4&amp;P_OBJECT_DESC=CONTRACTUAL&amp;P_FUNDS=&amp;P_ACCT_CODES="/>
    <hyperlink ref="P15" r:id="rId2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2,3&amp;P_OBJECT_DESC=EQUIPMENT%20AND%20CAPITAL%20OUTLAY&amp;P_FUNDS=&amp;P_ACCT_CODES="/>
    <hyperlink ref="Q15" r:id="rId2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6&amp;P_OBJECT_DESC=DEBT%20PRINCIPAL&amp;P_FUNDS=&amp;P_ACCT_CODES="/>
    <hyperlink ref="R15" r:id="rId2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7&amp;P_OBJECT_DESC=DEBT%20INTEREST&amp;P_FUNDS=&amp;P_ACCT_CODES="/>
    <hyperlink ref="U15" r:id="rId2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4502040&amp;P_OBJECT_CODE=9&amp;P_OBJECT_DESC=INTERFUND%20TRANSFER&amp;P_FUNDS=&amp;P_ACCT_CODES="/>
    <hyperlink ref="L18" r:id="rId2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1&amp;P_OBJECT_DESC=PERSONAL%20SERVICES&amp;P_FUNDS=&amp;P_ACCT_CODES="/>
    <hyperlink ref="M18" r:id="rId3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8&amp;P_OBJECT_DESC=EMPLOYEE%20BENEFITS&amp;P_FUNDS=&amp;P_ACCT_CODES="/>
    <hyperlink ref="N18" r:id="rId3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4&amp;P_OBJECT_DESC=CONTRACTUAL&amp;P_FUNDS=&amp;P_ACCT_CODES="/>
    <hyperlink ref="P18" r:id="rId3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2,3&amp;P_OBJECT_DESC=EQUIPMENT%20AND%20CAPITAL%20OUTLAY&amp;P_FUNDS=&amp;P_ACCT_CODES="/>
    <hyperlink ref="Q18" r:id="rId3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6&amp;P_OBJECT_DESC=DEBT%20PRINCIPAL&amp;P_FUNDS=&amp;P_ACCT_CODES="/>
    <hyperlink ref="R18" r:id="rId3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7&amp;P_OBJECT_DESC=DEBT%20INTEREST&amp;P_FUNDS=&amp;P_ACCT_CODES="/>
    <hyperlink ref="U18" r:id="rId3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35500120&amp;P_OBJECT_CODE=9&amp;P_OBJECT_DESC=INTERFUND%20TRANSFER&amp;P_FUNDS=&amp;P_ACCT_CODES="/>
    <hyperlink ref="L21" r:id="rId3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1&amp;P_OBJECT_DESC=PERSONAL%20SERVICES&amp;P_FUNDS=&amp;P_ACCT_CODES="/>
    <hyperlink ref="M21" r:id="rId3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8&amp;P_OBJECT_DESC=EMPLOYEE%20BENEFITS&amp;P_FUNDS=&amp;P_ACCT_CODES="/>
    <hyperlink ref="N21" r:id="rId3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4&amp;P_OBJECT_DESC=CONTRACTUAL&amp;P_FUNDS=&amp;P_ACCT_CODES="/>
    <hyperlink ref="P21" r:id="rId3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2,3&amp;P_OBJECT_DESC=EQUIPMENT%20AND%20CAPITAL%20OUTLAY&amp;P_FUNDS=&amp;P_ACCT_CODES="/>
    <hyperlink ref="Q21" r:id="rId4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6&amp;P_OBJECT_DESC=DEBT%20PRINCIPAL&amp;P_FUNDS=&amp;P_ACCT_CODES="/>
    <hyperlink ref="R21" r:id="rId4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7&amp;P_OBJECT_DESC=DEBT%20INTEREST&amp;P_FUNDS=&amp;P_ACCT_CODES="/>
    <hyperlink ref="U21" r:id="rId4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010458105090&amp;P_OBJECT_CODE=9&amp;P_OBJECT_DESC=INTERFUND%20TRANSFER&amp;P_FUNDS=&amp;P_ACCT_CODES="/>
    <hyperlink ref="L33" r:id="rId4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1&amp;P_OBJECT_DESC=PERSONAL%20SERVICES&amp;P_FUNDS=&amp;P_ACCT_CODES="/>
    <hyperlink ref="M33" r:id="rId4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8&amp;P_OBJECT_DESC=EMPLOYEE%20BENEFITS&amp;P_FUNDS=&amp;P_ACCT_CODES="/>
    <hyperlink ref="N33" r:id="rId4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4&amp;P_OBJECT_DESC=CONTRACTUAL&amp;P_FUNDS=&amp;P_ACCT_CODES="/>
    <hyperlink ref="P33" r:id="rId4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2,3&amp;P_OBJECT_DESC=EQUIPMENT%20AND%20CAPITAL%20OUTLAY&amp;P_FUNDS=&amp;P_ACCT_CODES="/>
    <hyperlink ref="Q33" r:id="rId4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6&amp;P_OBJECT_DESC=DEBT%20PRINCIPAL&amp;P_FUNDS=&amp;P_ACCT_CODES="/>
    <hyperlink ref="R33" r:id="rId4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7&amp;P_OBJECT_DESC=DEBT%20INTEREST&amp;P_FUNDS=&amp;P_ACCT_CODES="/>
    <hyperlink ref="U33" r:id="rId4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39802380&amp;P_OBJECT_CODE=9&amp;P_OBJECT_DESC=INTERFUND%20TRANSFER&amp;P_FUNDS=&amp;P_ACCT_CODES="/>
    <hyperlink ref="L35" r:id="rId5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1&amp;P_OBJECT_DESC=PERSONAL%20SERVICES&amp;P_FUNDS=&amp;P_ACCT_CODES="/>
    <hyperlink ref="M35" r:id="rId5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8&amp;P_OBJECT_DESC=EMPLOYEE%20BENEFITS&amp;P_FUNDS=&amp;P_ACCT_CODES="/>
    <hyperlink ref="N35" r:id="rId5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4&amp;P_OBJECT_DESC=CONTRACTUAL&amp;P_FUNDS=&amp;P_ACCT_CODES="/>
    <hyperlink ref="P35" r:id="rId5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2,3&amp;P_OBJECT_DESC=EQUIPMENT%20AND%20CAPITAL%20OUTLAY&amp;P_FUNDS=&amp;P_ACCT_CODES="/>
    <hyperlink ref="Q35" r:id="rId5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6&amp;P_OBJECT_DESC=DEBT%20PRINCIPAL&amp;P_FUNDS=&amp;P_ACCT_CODES="/>
    <hyperlink ref="R35" r:id="rId5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7&amp;P_OBJECT_DESC=DEBT%20INTEREST&amp;P_FUNDS=&amp;P_ACCT_CODES="/>
    <hyperlink ref="U35" r:id="rId5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1435&amp;P_OBJECT_CODE=9&amp;P_OBJECT_DESC=INTERFUND%20TRANSFER&amp;P_FUNDS=&amp;P_ACCT_CODES="/>
    <hyperlink ref="L26" r:id="rId5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1&amp;P_OBJECT_DESC=PERSONAL%20SERVICES&amp;P_FUNDS=&amp;P_ACCT_CODES="/>
    <hyperlink ref="M26" r:id="rId5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8&amp;P_OBJECT_DESC=EMPLOYEE%20BENEFITS&amp;P_FUNDS=&amp;P_ACCT_CODES="/>
    <hyperlink ref="N26" r:id="rId5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4&amp;P_OBJECT_DESC=CONTRACTUAL&amp;P_FUNDS=&amp;P_ACCT_CODES="/>
    <hyperlink ref="P26" r:id="rId6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2,3&amp;P_OBJECT_DESC=EQUIPMENT%20AND%20CAPITAL%20OUTLAY&amp;P_FUNDS=&amp;P_ACCT_CODES="/>
    <hyperlink ref="Q26" r:id="rId6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6&amp;P_OBJECT_DESC=DEBT%20PRINCIPAL&amp;P_FUNDS=&amp;P_ACCT_CODES="/>
    <hyperlink ref="R26" r:id="rId6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7&amp;P_OBJECT_DESC=DEBT%20INTEREST&amp;P_FUNDS=&amp;P_ACCT_CODES="/>
    <hyperlink ref="U26" r:id="rId6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56103330&amp;P_OBJECT_CODE=9&amp;P_OBJECT_DESC=INTERFUND%20TRANSFER&amp;P_FUNDS=&amp;P_ACCT_CODES="/>
    <hyperlink ref="L27" r:id="rId6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1&amp;P_OBJECT_DESC=PERSONAL%20SERVICES&amp;P_FUNDS=&amp;P_ACCT_CODES="/>
    <hyperlink ref="M27" r:id="rId6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8&amp;P_OBJECT_DESC=EMPLOYEE%20BENEFITS&amp;P_FUNDS=&amp;P_ACCT_CODES="/>
    <hyperlink ref="N27" r:id="rId6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4&amp;P_OBJECT_DESC=CONTRACTUAL&amp;P_FUNDS=&amp;P_ACCT_CODES="/>
    <hyperlink ref="P27" r:id="rId6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2,3&amp;P_OBJECT_DESC=EQUIPMENT%20AND%20CAPITAL%20OUTLAY&amp;P_FUNDS=&amp;P_ACCT_CODES="/>
    <hyperlink ref="Q27" r:id="rId6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6&amp;P_OBJECT_DESC=DEBT%20PRINCIPAL&amp;P_FUNDS=&amp;P_ACCT_CODES="/>
    <hyperlink ref="R27" r:id="rId6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7&amp;P_OBJECT_DESC=DEBT%20INTEREST&amp;P_FUNDS=&amp;P_ACCT_CODES="/>
    <hyperlink ref="U27" r:id="rId7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67005020&amp;P_OBJECT_CODE=9&amp;P_OBJECT_DESC=INTERFUND%20TRANSFER&amp;P_FUNDS=&amp;P_ACCT_CODES="/>
    <hyperlink ref="L43" r:id="rId7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1&amp;P_OBJECT_DESC=PERSONAL%20SERVICES&amp;P_FUNDS=&amp;P_ACCT_CODES="/>
    <hyperlink ref="M43" r:id="rId7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8&amp;P_OBJECT_DESC=EMPLOYEE%20BENEFITS&amp;P_FUNDS=&amp;P_ACCT_CODES="/>
    <hyperlink ref="N43" r:id="rId7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4&amp;P_OBJECT_DESC=CONTRACTUAL&amp;P_FUNDS=&amp;P_ACCT_CODES="/>
    <hyperlink ref="P43" r:id="rId7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2,3&amp;P_OBJECT_DESC=EQUIPMENT%20AND%20CAPITAL%20OUTLAY&amp;P_FUNDS=&amp;P_ACCT_CODES="/>
    <hyperlink ref="Q43" r:id="rId7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6&amp;P_OBJECT_DESC=DEBT%20PRINCIPAL&amp;P_FUNDS=&amp;P_ACCT_CODES="/>
    <hyperlink ref="R43" r:id="rId7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7&amp;P_OBJECT_DESC=DEBT%20INTEREST&amp;P_FUNDS=&amp;P_ACCT_CODES="/>
    <hyperlink ref="U43" r:id="rId7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204460&amp;P_OBJECT_CODE=9&amp;P_OBJECT_DESC=INTERFUND%20TRANSFER&amp;P_FUNDS=&amp;P_ACCT_CODES="/>
    <hyperlink ref="L45" r:id="rId7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1&amp;P_OBJECT_DESC=PERSONAL%20SERVICES&amp;P_FUNDS=&amp;P_ACCT_CODES="/>
    <hyperlink ref="M45" r:id="rId7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8&amp;P_OBJECT_DESC=EMPLOYEE%20BENEFITS&amp;P_FUNDS=&amp;P_ACCT_CODES="/>
    <hyperlink ref="N45" r:id="rId8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4&amp;P_OBJECT_DESC=CONTRACTUAL&amp;P_FUNDS=&amp;P_ACCT_CODES="/>
    <hyperlink ref="P45" r:id="rId8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2,3&amp;P_OBJECT_DESC=EQUIPMENT%20AND%20CAPITAL%20OUTLAY&amp;P_FUNDS=&amp;P_ACCT_CODES="/>
    <hyperlink ref="Q45" r:id="rId8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6&amp;P_OBJECT_DESC=DEBT%20PRINCIPAL&amp;P_FUNDS=&amp;P_ACCT_CODES="/>
    <hyperlink ref="R45" r:id="rId8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7&amp;P_OBJECT_DESC=DEBT%20INTEREST&amp;P_FUNDS=&amp;P_ACCT_CODES="/>
    <hyperlink ref="U45" r:id="rId8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380475300790&amp;P_OBJECT_CODE=9&amp;P_OBJECT_DESC=INTERFUND%20TRANSFER&amp;P_FUNDS=&amp;P_ACCT_CODES="/>
    <hyperlink ref="L54" r:id="rId8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1&amp;P_OBJECT_DESC=PERSONAL%20SERVICES&amp;P_FUNDS=&amp;P_ACCT_CODES="/>
    <hyperlink ref="M54" r:id="rId8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8&amp;P_OBJECT_DESC=EMPLOYEE%20BENEFITS&amp;P_FUNDS=&amp;P_ACCT_CODES="/>
    <hyperlink ref="N54" r:id="rId8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4&amp;P_OBJECT_DESC=CONTRACTUAL&amp;P_FUNDS=&amp;P_ACCT_CODES="/>
    <hyperlink ref="P54" r:id="rId8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2,3&amp;P_OBJECT_DESC=EQUIPMENT%20AND%20CAPITAL%20OUTLAY&amp;P_FUNDS=&amp;P_ACCT_CODES="/>
    <hyperlink ref="Q54" r:id="rId8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6&amp;P_OBJECT_DESC=DEBT%20PRINCIPAL&amp;P_FUNDS=&amp;P_ACCT_CODES="/>
    <hyperlink ref="R54" r:id="rId9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7&amp;P_OBJECT_DESC=DEBT%20INTEREST&amp;P_FUNDS=&amp;P_ACCT_CODES="/>
    <hyperlink ref="U54" r:id="rId9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20001150&amp;P_OBJECT_CODE=9&amp;P_OBJECT_DESC=INTERFUND%20TRANSFER&amp;P_FUNDS=&amp;P_ACCT_CODES="/>
    <hyperlink ref="L58" r:id="rId9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1&amp;P_OBJECT_DESC=PERSONAL%20SERVICES&amp;P_FUNDS=&amp;P_ACCT_CODES="/>
    <hyperlink ref="M58" r:id="rId9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8&amp;P_OBJECT_DESC=EMPLOYEE%20BENEFITS&amp;P_FUNDS=&amp;P_ACCT_CODES="/>
    <hyperlink ref="N58" r:id="rId9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4&amp;P_OBJECT_DESC=CONTRACTUAL&amp;P_FUNDS=&amp;P_ACCT_CODES="/>
    <hyperlink ref="P58" r:id="rId9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2,3&amp;P_OBJECT_DESC=EQUIPMENT%20AND%20CAPITAL%20OUTLAY&amp;P_FUNDS=&amp;P_ACCT_CODES="/>
    <hyperlink ref="Q58" r:id="rId9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6&amp;P_OBJECT_DESC=DEBT%20PRINCIPAL&amp;P_FUNDS=&amp;P_ACCT_CODES="/>
    <hyperlink ref="R58" r:id="rId9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7&amp;P_OBJECT_DESC=DEBT%20INTEREST&amp;P_FUNDS=&amp;P_ACCT_CODES="/>
    <hyperlink ref="U58" r:id="rId9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31401900&amp;P_OBJECT_CODE=9&amp;P_OBJECT_DESC=INTERFUND%20TRANSFER&amp;P_FUNDS=&amp;P_ACCT_CODES="/>
    <hyperlink ref="L63" r:id="rId9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1&amp;P_OBJECT_DESC=PERSONAL%20SERVICES&amp;P_FUNDS=&amp;P_ACCT_CODES="/>
    <hyperlink ref="M63" r:id="rId10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8&amp;P_OBJECT_DESC=EMPLOYEE%20BENEFITS&amp;P_FUNDS=&amp;P_ACCT_CODES="/>
    <hyperlink ref="N63" r:id="rId10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4&amp;P_OBJECT_DESC=CONTRACTUAL&amp;P_FUNDS=&amp;P_ACCT_CODES="/>
    <hyperlink ref="P63" r:id="rId10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2,3&amp;P_OBJECT_DESC=EQUIPMENT%20AND%20CAPITAL%20OUTLAY&amp;P_FUNDS=&amp;P_ACCT_CODES="/>
    <hyperlink ref="Q63" r:id="rId10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6&amp;P_OBJECT_DESC=DEBT%20PRINCIPAL&amp;P_FUNDS=&amp;P_ACCT_CODES="/>
    <hyperlink ref="R63" r:id="rId10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7&amp;P_OBJECT_DESC=DEBT%20INTEREST&amp;P_FUNDS=&amp;P_ACCT_CODES="/>
    <hyperlink ref="U63" r:id="rId10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0104295&amp;P_OBJECT_CODE=9&amp;P_OBJECT_DESC=INTERFUND%20TRANSFER&amp;P_FUNDS=&amp;P_ACCT_CODES="/>
    <hyperlink ref="L49" r:id="rId10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1&amp;P_OBJECT_DESC=PERSONAL%20SERVICES&amp;P_FUNDS=&amp;P_ACCT_CODES="/>
    <hyperlink ref="M49" r:id="rId10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8&amp;P_OBJECT_DESC=EMPLOYEE%20BENEFITS&amp;P_FUNDS=&amp;P_ACCT_CODES="/>
    <hyperlink ref="N49" r:id="rId10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4&amp;P_OBJECT_DESC=CONTRACTUAL&amp;P_FUNDS=&amp;P_ACCT_CODES="/>
    <hyperlink ref="P49" r:id="rId10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2,3&amp;P_OBJECT_DESC=EQUIPMENT%20AND%20CAPITAL%20OUTLAY&amp;P_FUNDS=&amp;P_ACCT_CODES="/>
    <hyperlink ref="Q49" r:id="rId11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6&amp;P_OBJECT_DESC=DEBT%20PRINCIPAL&amp;P_FUNDS=&amp;P_ACCT_CODES="/>
    <hyperlink ref="R49" r:id="rId11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7&amp;P_OBJECT_DESC=DEBT%20INTEREST&amp;P_FUNDS=&amp;P_ACCT_CODES="/>
    <hyperlink ref="U49" r:id="rId11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3400340&amp;P_OBJECT_CODE=9&amp;P_OBJECT_DESC=INTERFUND%20TRANSFER&amp;P_FUNDS=&amp;P_ACCT_CODES="/>
    <hyperlink ref="L67" r:id="rId11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1&amp;P_OBJECT_DESC=PERSONAL%20SERVICES&amp;P_FUNDS=&amp;P_ACCT_CODES="/>
    <hyperlink ref="M67" r:id="rId11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8&amp;P_OBJECT_DESC=EMPLOYEE%20BENEFITS&amp;P_FUNDS=&amp;P_ACCT_CODES="/>
    <hyperlink ref="N67" r:id="rId11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4&amp;P_OBJECT_DESC=CONTRACTUAL&amp;P_FUNDS=&amp;P_ACCT_CODES="/>
    <hyperlink ref="P67" r:id="rId11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2,3&amp;P_OBJECT_DESC=EQUIPMENT%20AND%20CAPITAL%20OUTLAY&amp;P_FUNDS=&amp;P_ACCT_CODES="/>
    <hyperlink ref="Q67" r:id="rId11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6&amp;P_OBJECT_DESC=DEBT%20PRINCIPAL&amp;P_FUNDS=&amp;P_ACCT_CODES="/>
    <hyperlink ref="R67" r:id="rId11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7&amp;P_OBJECT_DESC=DEBT%20INTEREST&amp;P_FUNDS=&amp;P_ACCT_CODES="/>
    <hyperlink ref="U67" r:id="rId11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54904730&amp;P_OBJECT_CODE=9&amp;P_OBJECT_DESC=INTERFUND%20TRANSFER&amp;P_FUNDS=&amp;P_ACCT_CODES="/>
    <hyperlink ref="L71" r:id="rId12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1&amp;P_OBJECT_DESC=PERSONAL%20SERVICES&amp;P_FUNDS=&amp;P_ACCT_CODES="/>
    <hyperlink ref="M71" r:id="rId12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8&amp;P_OBJECT_DESC=EMPLOYEE%20BENEFITS&amp;P_FUNDS=&amp;P_ACCT_CODES="/>
    <hyperlink ref="N71" r:id="rId12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4&amp;P_OBJECT_DESC=CONTRACTUAL&amp;P_FUNDS=&amp;P_ACCT_CODES="/>
    <hyperlink ref="P71" r:id="rId12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2,3&amp;P_OBJECT_DESC=EQUIPMENT%20AND%20CAPITAL%20OUTLAY&amp;P_FUNDS=&amp;P_ACCT_CODES="/>
    <hyperlink ref="Q71" r:id="rId12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6&amp;P_OBJECT_DESC=DEBT%20PRINCIPAL&amp;P_FUNDS=&amp;P_ACCT_CODES="/>
    <hyperlink ref="R71" r:id="rId12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7&amp;P_OBJECT_DESC=DEBT%20INTEREST&amp;P_FUNDS=&amp;P_ACCT_CODES="/>
    <hyperlink ref="U71" r:id="rId12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4490&amp;P_OBJECT_CODE=9&amp;P_OBJECT_DESC=INTERFUND%20TRANSFER&amp;P_FUNDS=&amp;P_ACCT_CODES="/>
    <hyperlink ref="L72" r:id="rId12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1&amp;P_OBJECT_DESC=PERSONAL%20SERVICES&amp;P_FUNDS=&amp;P_ACCT_CODES="/>
    <hyperlink ref="M72" r:id="rId12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8&amp;P_OBJECT_DESC=EMPLOYEE%20BENEFITS&amp;P_FUNDS=&amp;P_ACCT_CODES="/>
    <hyperlink ref="N72" r:id="rId12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4&amp;P_OBJECT_DESC=CONTRACTUAL&amp;P_FUNDS=&amp;P_ACCT_CODES="/>
    <hyperlink ref="P72" r:id="rId13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2,3&amp;P_OBJECT_DESC=EQUIPMENT%20AND%20CAPITAL%20OUTLAY&amp;P_FUNDS=&amp;P_ACCT_CODES="/>
    <hyperlink ref="Q72" r:id="rId13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6&amp;P_OBJECT_DESC=DEBT%20PRINCIPAL&amp;P_FUNDS=&amp;P_ACCT_CODES="/>
    <hyperlink ref="R72" r:id="rId13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7&amp;P_OBJECT_DESC=DEBT%20INTEREST&amp;P_FUNDS=&amp;P_ACCT_CODES="/>
    <hyperlink ref="U72" r:id="rId13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74705070&amp;P_OBJECT_CODE=9&amp;P_OBJECT_DESC=INTERFUND%20TRANSFER&amp;P_FUNDS=&amp;P_ACCT_CODES="/>
    <hyperlink ref="L75" r:id="rId13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1&amp;P_OBJECT_DESC=PERSONAL%20SERVICES&amp;P_FUNDS=&amp;P_ACCT_CODES="/>
    <hyperlink ref="M75" r:id="rId13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8&amp;P_OBJECT_DESC=EMPLOYEE%20BENEFITS&amp;P_FUNDS=&amp;P_ACCT_CODES="/>
    <hyperlink ref="N75" r:id="rId13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4&amp;P_OBJECT_DESC=CONTRACTUAL&amp;P_FUNDS=&amp;P_ACCT_CODES="/>
    <hyperlink ref="P75" r:id="rId13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2,3&amp;P_OBJECT_DESC=EQUIPMENT%20AND%20CAPITAL%20OUTLAY&amp;P_FUNDS=&amp;P_ACCT_CODES="/>
    <hyperlink ref="Q75" r:id="rId13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6&amp;P_OBJECT_DESC=DEBT%20PRINCIPAL&amp;P_FUNDS=&amp;P_ACCT_CODES="/>
    <hyperlink ref="R75" r:id="rId13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7&amp;P_OBJECT_DESC=DEBT%20INTEREST&amp;P_FUNDS=&amp;P_ACCT_CODES="/>
    <hyperlink ref="U75" r:id="rId14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0704820&amp;P_OBJECT_CODE=9&amp;P_OBJECT_DESC=INTERFUND%20TRANSFER&amp;P_FUNDS=&amp;P_ACCT_CODES="/>
    <hyperlink ref="L77" r:id="rId14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1&amp;P_OBJECT_DESC=PERSONAL%20SERVICES&amp;P_FUNDS=&amp;P_ACCT_CODES="/>
    <hyperlink ref="M77" r:id="rId14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8&amp;P_OBJECT_DESC=EMPLOYEE%20BENEFITS&amp;P_FUNDS=&amp;P_ACCT_CODES="/>
    <hyperlink ref="N77" r:id="rId14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4&amp;P_OBJECT_DESC=CONTRACTUAL&amp;P_FUNDS=&amp;P_ACCT_CODES="/>
    <hyperlink ref="P77" r:id="rId14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2,3&amp;P_OBJECT_DESC=EQUIPMENT%20AND%20CAPITAL%20OUTLAY&amp;P_FUNDS=&amp;P_ACCT_CODES="/>
    <hyperlink ref="Q77" r:id="rId14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6&amp;P_OBJECT_DESC=DEBT%20PRINCIPAL&amp;P_FUNDS=&amp;P_ACCT_CODES="/>
    <hyperlink ref="R77" r:id="rId14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7&amp;P_OBJECT_DESC=DEBT%20INTEREST&amp;P_FUNDS=&amp;P_ACCT_CODES="/>
    <hyperlink ref="U77" r:id="rId14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10487505180&amp;P_OBJECT_CODE=9&amp;P_OBJECT_DESC=INTERFUND%20TRANSFER&amp;P_FUNDS=&amp;P_ACCT_CODES="/>
    <hyperlink ref="L81" r:id="rId14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1&amp;P_OBJECT_DESC=PERSONAL%20SERVICES&amp;P_FUNDS=&amp;P_ACCT_CODES="/>
    <hyperlink ref="M81" r:id="rId14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8&amp;P_OBJECT_DESC=EMPLOYEE%20BENEFITS&amp;P_FUNDS=&amp;P_ACCT_CODES="/>
    <hyperlink ref="N81" r:id="rId15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4&amp;P_OBJECT_DESC=CONTRACTUAL&amp;P_FUNDS=&amp;P_ACCT_CODES="/>
    <hyperlink ref="P81" r:id="rId15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2,3&amp;P_OBJECT_DESC=EQUIPMENT%20AND%20CAPITAL%20OUTLAY&amp;P_FUNDS=&amp;P_ACCT_CODES="/>
    <hyperlink ref="Q81" r:id="rId152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6&amp;P_OBJECT_DESC=DEBT%20PRINCIPAL&amp;P_FUNDS=&amp;P_ACCT_CODES="/>
    <hyperlink ref="R81" r:id="rId153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7&amp;P_OBJECT_DESC=DEBT%20INTEREST&amp;P_FUNDS=&amp;P_ACCT_CODES="/>
    <hyperlink ref="U81" r:id="rId154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24201250&amp;P_OBJECT_CODE=9&amp;P_OBJECT_DESC=INTERFUND%20TRANSFER&amp;P_FUNDS=&amp;P_ACCT_CODES="/>
    <hyperlink ref="L83" r:id="rId155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1&amp;P_OBJECT_DESC=PERSONAL%20SERVICES&amp;P_FUNDS=&amp;P_ACCT_CODES="/>
    <hyperlink ref="M83" r:id="rId156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8&amp;P_OBJECT_DESC=EMPLOYEE%20BENEFITS&amp;P_FUNDS=&amp;P_ACCT_CODES="/>
    <hyperlink ref="N83" r:id="rId157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4&amp;P_OBJECT_DESC=CONTRACTUAL&amp;P_FUNDS=&amp;P_ACCT_CODES="/>
    <hyperlink ref="P83" r:id="rId158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2,3&amp;P_OBJECT_DESC=EQUIPMENT%20AND%20CAPITAL%20OUTLAY&amp;P_FUNDS=&amp;P_ACCT_CODES="/>
    <hyperlink ref="Q83" r:id="rId159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6&amp;P_OBJECT_DESC=DEBT%20PRINCIPAL&amp;P_FUNDS=&amp;P_ACCT_CODES="/>
    <hyperlink ref="R83" r:id="rId160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7&amp;P_OBJECT_DESC=DEBT%20INTEREST&amp;P_FUNDS=&amp;P_ACCT_CODES="/>
    <hyperlink ref="U83" r:id="rId161" tooltip="Click here to get details..." display="http://nysosc137.osc.state.ny.us:7778/reports/rwservlet?run_reports_key&amp;server=rep_nysosc137_mid10g&amp;report=LOCAL_GOVT_FUN_REV_EXP_RPT1032_ACCT_LEVEL_071008_1.rdf&amp;destype=Cache&amp;desformat=SPREADSHEET&amp;P_COMMENTS=~Villages%202008%20snapshot%2008312010%20Object%20Level~&amp;P_SNAPST_DT=08/31/2010&amp;P_FISCAL_YEAR=2008&amp;P_MUNI_CODES=420433104500&amp;P_OBJECT_CODE=9&amp;P_OBJECT_DESC=INTERFUND%20TRANSFER&amp;P_FUNDS=&amp;P_ACCT_CODES="/>
  </hyperlinks>
  <printOptions horizontalCentered="1"/>
  <pageMargins left="0" right="0" top="0.5" bottom="0.5" header="0" footer="0.25"/>
  <pageSetup orientation="landscape" r:id="rId16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F10D33D-17B3-433E-ABC6-F555F931A847}">
            <xm:f>NOT(ISERROR(SEARCH("-",V4)))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V4:V88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Z85"/>
  <sheetViews>
    <sheetView showGridLines="0" tabSelected="1" defaultGridColor="0" colorId="12" workbookViewId="0">
      <pane xSplit="1" ySplit="2" topLeftCell="B3" activePane="bottomRight" state="frozenSplit"/>
      <selection activeCell="A3" sqref="A3"/>
      <selection pane="topRight" activeCell="A3" sqref="A3"/>
      <selection pane="bottomLeft" activeCell="A3" sqref="A3"/>
      <selection pane="bottomRight" sqref="A1:A2"/>
    </sheetView>
  </sheetViews>
  <sheetFormatPr defaultRowHeight="11.25"/>
  <cols>
    <col min="1" max="1" width="27.83203125" customWidth="1"/>
    <col min="2" max="2" width="12.1640625" customWidth="1"/>
    <col min="3" max="3" width="10.83203125" customWidth="1"/>
    <col min="4" max="4" width="24.1640625" bestFit="1" customWidth="1"/>
    <col min="5" max="5" width="10.83203125" bestFit="1" customWidth="1"/>
    <col min="6" max="6" width="11.1640625" customWidth="1"/>
    <col min="7" max="7" width="23.83203125" customWidth="1"/>
    <col min="8" max="8" width="22.1640625" customWidth="1"/>
    <col min="9" max="9" width="21.33203125" customWidth="1"/>
    <col min="10" max="10" width="13.6640625" customWidth="1"/>
    <col min="11" max="11" width="20" customWidth="1"/>
    <col min="12" max="12" width="12.6640625" customWidth="1"/>
    <col min="13" max="13" width="10.83203125" bestFit="1" customWidth="1"/>
    <col min="14" max="14" width="14.1640625" customWidth="1"/>
    <col min="15" max="15" width="10.83203125" bestFit="1" customWidth="1"/>
    <col min="16" max="16" width="20.5" customWidth="1"/>
    <col min="17" max="17" width="19.33203125" customWidth="1"/>
    <col min="18" max="18" width="25.83203125" customWidth="1"/>
    <col min="19" max="19" width="12" customWidth="1"/>
    <col min="20" max="20" width="9.83203125" bestFit="1" customWidth="1"/>
    <col min="21" max="21" width="13" customWidth="1"/>
    <col min="22" max="22" width="33.5" customWidth="1"/>
    <col min="23" max="23" width="14" bestFit="1" customWidth="1"/>
    <col min="24" max="24" width="11" bestFit="1" customWidth="1"/>
    <col min="25" max="25" width="12.6640625" bestFit="1" customWidth="1"/>
    <col min="26" max="26" width="10.5" bestFit="1" customWidth="1"/>
  </cols>
  <sheetData>
    <row r="1" spans="1:26">
      <c r="A1" s="223" t="str">
        <f>"FY "&amp;RIGHT('Muni-L1'!B1,4)&amp;" Government Revenue &amp; Expenditure in $1,000s"</f>
        <v>FY 2010 Government Revenue &amp; Expenditure in $1,000s</v>
      </c>
      <c r="B1" s="178" t="s">
        <v>431</v>
      </c>
      <c r="C1" s="179"/>
      <c r="D1" s="179"/>
      <c r="E1" s="179"/>
      <c r="F1" s="179"/>
      <c r="G1" s="179"/>
      <c r="H1" s="179"/>
      <c r="I1" s="179"/>
      <c r="J1" s="180"/>
      <c r="K1" s="178" t="s">
        <v>432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65"/>
      <c r="W1" s="165"/>
      <c r="X1" s="165"/>
      <c r="Y1" s="187"/>
      <c r="Z1" s="187"/>
    </row>
    <row r="2" spans="1:26">
      <c r="A2" s="224"/>
      <c r="B2" s="182" t="s">
        <v>93</v>
      </c>
      <c r="C2" s="182" t="s">
        <v>433</v>
      </c>
      <c r="D2" s="182" t="s">
        <v>434</v>
      </c>
      <c r="E2" s="182" t="s">
        <v>95</v>
      </c>
      <c r="F2" s="182" t="s">
        <v>96</v>
      </c>
      <c r="G2" s="182" t="s">
        <v>435</v>
      </c>
      <c r="H2" s="185" t="s">
        <v>247</v>
      </c>
      <c r="I2" s="182" t="s">
        <v>436</v>
      </c>
      <c r="J2" s="183" t="s">
        <v>437</v>
      </c>
      <c r="K2" s="181" t="s">
        <v>3</v>
      </c>
      <c r="L2" s="181" t="s">
        <v>6</v>
      </c>
      <c r="M2" s="181" t="s">
        <v>7</v>
      </c>
      <c r="N2" s="181" t="s">
        <v>8</v>
      </c>
      <c r="O2" s="181" t="s">
        <v>9</v>
      </c>
      <c r="P2" s="181" t="s">
        <v>152</v>
      </c>
      <c r="Q2" s="181" t="s">
        <v>97</v>
      </c>
      <c r="R2" s="181" t="s">
        <v>154</v>
      </c>
      <c r="S2" s="181" t="s">
        <v>2</v>
      </c>
      <c r="T2" s="184" t="s">
        <v>4</v>
      </c>
      <c r="U2" s="181" t="s">
        <v>438</v>
      </c>
      <c r="V2" s="181" t="s">
        <v>439</v>
      </c>
      <c r="W2" s="186" t="s">
        <v>147</v>
      </c>
      <c r="X2" s="186" t="s">
        <v>155</v>
      </c>
      <c r="Y2" s="188" t="s">
        <v>441</v>
      </c>
      <c r="Z2" s="188" t="s">
        <v>442</v>
      </c>
    </row>
    <row r="3" spans="1:26">
      <c r="A3" s="166" t="s">
        <v>13</v>
      </c>
      <c r="B3" s="167">
        <f>'Muni-L1'!L3+'Muni-L1'!M3</f>
        <v>74469254</v>
      </c>
      <c r="C3" s="167">
        <f>'Muni-L1'!N3</f>
        <v>228951684</v>
      </c>
      <c r="D3" s="167">
        <f>'Muni-L1'!O3</f>
        <v>4749863</v>
      </c>
      <c r="E3" s="167">
        <f>'Muni-L1'!U3</f>
        <v>74524039</v>
      </c>
      <c r="F3" s="167">
        <f>'Muni-L1'!V3</f>
        <v>82382833</v>
      </c>
      <c r="G3" s="167">
        <f>'Muni-L1'!Q3</f>
        <v>22394261</v>
      </c>
      <c r="H3" s="167">
        <f>'Muni-L1'!P3</f>
        <v>65133973</v>
      </c>
      <c r="I3" s="167">
        <f>'Muni-L1'!R3+'Muni-L1'!S3</f>
        <v>19998102</v>
      </c>
      <c r="J3" s="167">
        <f>'Muni-L1'!Z3</f>
        <v>662386743</v>
      </c>
      <c r="K3" s="167">
        <f>'Muni-L1'!AA3</f>
        <v>146311349</v>
      </c>
      <c r="L3" s="167">
        <f>'Muni-L1'!AC3</f>
        <v>59369420</v>
      </c>
      <c r="M3" s="167">
        <f>'Muni-L1'!AD3</f>
        <v>33647998</v>
      </c>
      <c r="N3" s="167">
        <f>'Muni-L1'!AE3</f>
        <v>26142803</v>
      </c>
      <c r="O3" s="167">
        <f>'Muni-L1'!AJ3+'Muni-L1'!AK3</f>
        <v>7677302</v>
      </c>
      <c r="P3" s="167">
        <f>'Muni-L1'!AF3+'Muni-L1'!AH3+'Muni-L1'!AI3</f>
        <v>215843790</v>
      </c>
      <c r="Q3" s="167">
        <f>'Muni-L1'!AG3</f>
        <v>1525331</v>
      </c>
      <c r="R3" s="167">
        <f>'Muni-L1'!AL3</f>
        <v>68512583</v>
      </c>
      <c r="S3" s="167">
        <f>'Muni-L1'!AM3</f>
        <v>22135776</v>
      </c>
      <c r="T3" s="167">
        <f>'Muni-L1'!AB3</f>
        <v>23588055</v>
      </c>
      <c r="U3" s="167">
        <f>'Muni-L1'!AP3</f>
        <v>651178644</v>
      </c>
      <c r="V3" s="167">
        <f>J3-U3</f>
        <v>11208099</v>
      </c>
      <c r="W3" s="167">
        <f>'Muni-L1'!X3+'Muni-L1'!Y3</f>
        <v>89782736</v>
      </c>
      <c r="X3" s="167">
        <f>'Muni-L1'!AO3</f>
        <v>46424236</v>
      </c>
      <c r="Y3" s="167">
        <f t="shared" ref="Y3:Y13" si="0">J3-SUM(B3:I3)-W3</f>
        <v>-2</v>
      </c>
      <c r="Z3" s="167">
        <f t="shared" ref="Z3:Z13" si="1">U3-SUM(K3:T3)-X3</f>
        <v>1</v>
      </c>
    </row>
    <row r="4" spans="1:26">
      <c r="A4" s="168" t="s">
        <v>14</v>
      </c>
      <c r="B4" s="169">
        <f>'Muni-L1'!L4+'Muni-L1'!M4</f>
        <v>79320706</v>
      </c>
      <c r="C4" s="169">
        <f>'Muni-L1'!N4</f>
        <v>30350525</v>
      </c>
      <c r="D4" s="169">
        <f>'Muni-L1'!O4</f>
        <v>1527548</v>
      </c>
      <c r="E4" s="169">
        <f>'Muni-L1'!U4</f>
        <v>21688863</v>
      </c>
      <c r="F4" s="169">
        <f>'Muni-L1'!V4</f>
        <v>11745596</v>
      </c>
      <c r="G4" s="169">
        <f>'Muni-L1'!Q4</f>
        <v>1027889</v>
      </c>
      <c r="H4" s="169">
        <f>'Muni-L1'!P4</f>
        <v>15681666</v>
      </c>
      <c r="I4" s="169">
        <f>'Muni-L1'!R4+'Muni-L1'!S4</f>
        <v>12262687</v>
      </c>
      <c r="J4" s="169">
        <f>'Muni-L1'!Z4</f>
        <v>174715480</v>
      </c>
      <c r="K4" s="169">
        <f>'Muni-L1'!AA4</f>
        <v>22113971</v>
      </c>
      <c r="L4" s="169">
        <f>'Muni-L1'!AC4</f>
        <v>57732938</v>
      </c>
      <c r="M4" s="169">
        <f>'Muni-L1'!AD4</f>
        <v>208730</v>
      </c>
      <c r="N4" s="169">
        <f>'Muni-L1'!AE4</f>
        <v>18605086</v>
      </c>
      <c r="O4" s="169">
        <f>'Muni-L1'!AJ4+'Muni-L1'!AK4</f>
        <v>13924849</v>
      </c>
      <c r="P4" s="169">
        <f>'Muni-L1'!AF4+'Muni-L1'!AH4+'Muni-L1'!AI4</f>
        <v>10670807</v>
      </c>
      <c r="Q4" s="169">
        <f>'Muni-L1'!AG4</f>
        <v>0</v>
      </c>
      <c r="R4" s="169">
        <f>'Muni-L1'!AL4</f>
        <v>48656526</v>
      </c>
      <c r="S4" s="169">
        <f>'Muni-L1'!AM4</f>
        <v>16725695</v>
      </c>
      <c r="T4" s="169">
        <f>'Muni-L1'!AB4</f>
        <v>0</v>
      </c>
      <c r="U4" s="169">
        <f>'Muni-L1'!AP4</f>
        <v>189078602</v>
      </c>
      <c r="V4" s="169">
        <f t="shared" ref="V4:V54" si="2">J4-U4</f>
        <v>-14363122</v>
      </c>
      <c r="W4" s="169">
        <f>'Muni-L1'!X4+'Muni-L1'!Y4</f>
        <v>1110000</v>
      </c>
      <c r="X4" s="169">
        <f>'Muni-L1'!AO4</f>
        <v>440000</v>
      </c>
      <c r="Y4" s="169">
        <f t="shared" si="0"/>
        <v>0</v>
      </c>
      <c r="Z4" s="169">
        <f t="shared" si="1"/>
        <v>0</v>
      </c>
    </row>
    <row r="5" spans="1:26">
      <c r="A5" s="170" t="s">
        <v>15</v>
      </c>
      <c r="B5" s="169">
        <f>'Muni-L1'!L5+'Muni-L1'!M5</f>
        <v>1165133</v>
      </c>
      <c r="C5" s="169">
        <f>'Muni-L1'!N5</f>
        <v>888183</v>
      </c>
      <c r="D5" s="169">
        <f>'Muni-L1'!O5</f>
        <v>14058</v>
      </c>
      <c r="E5" s="169">
        <f>'Muni-L1'!U5</f>
        <v>347544</v>
      </c>
      <c r="F5" s="169">
        <f>'Muni-L1'!V5</f>
        <v>0</v>
      </c>
      <c r="G5" s="169">
        <f>'Muni-L1'!Q5</f>
        <v>0</v>
      </c>
      <c r="H5" s="169">
        <f>'Muni-L1'!P5</f>
        <v>37542</v>
      </c>
      <c r="I5" s="169">
        <f>'Muni-L1'!R5+'Muni-L1'!S5</f>
        <v>50013</v>
      </c>
      <c r="J5" s="169">
        <f>'Muni-L1'!Z5</f>
        <v>2590700</v>
      </c>
      <c r="K5" s="169">
        <f>'Muni-L1'!AA5</f>
        <v>358567</v>
      </c>
      <c r="L5" s="169">
        <f>'Muni-L1'!AC5</f>
        <v>510789</v>
      </c>
      <c r="M5" s="169">
        <f>'Muni-L1'!AD5</f>
        <v>1300</v>
      </c>
      <c r="N5" s="169">
        <f>'Muni-L1'!AE5</f>
        <v>989203</v>
      </c>
      <c r="O5" s="169">
        <f>'Muni-L1'!AJ5+'Muni-L1'!AK5</f>
        <v>108829</v>
      </c>
      <c r="P5" s="169">
        <f>'Muni-L1'!AF5+'Muni-L1'!AH5+'Muni-L1'!AI5</f>
        <v>75861</v>
      </c>
      <c r="Q5" s="169">
        <f>'Muni-L1'!AG5</f>
        <v>0</v>
      </c>
      <c r="R5" s="169">
        <f>'Muni-L1'!AL5</f>
        <v>191120</v>
      </c>
      <c r="S5" s="169">
        <f>'Muni-L1'!AM5</f>
        <v>98152</v>
      </c>
      <c r="T5" s="169">
        <f>'Muni-L1'!AB5</f>
        <v>0</v>
      </c>
      <c r="U5" s="169">
        <f>'Muni-L1'!AP5</f>
        <v>2333820</v>
      </c>
      <c r="V5" s="169">
        <f t="shared" si="2"/>
        <v>256880</v>
      </c>
      <c r="W5" s="169">
        <f>'Muni-L1'!X5+'Muni-L1'!Y5</f>
        <v>88227</v>
      </c>
      <c r="X5" s="169">
        <f>'Muni-L1'!AO5</f>
        <v>0</v>
      </c>
      <c r="Y5" s="169">
        <f t="shared" si="0"/>
        <v>0</v>
      </c>
      <c r="Z5" s="169">
        <f t="shared" si="1"/>
        <v>-1</v>
      </c>
    </row>
    <row r="6" spans="1:26">
      <c r="A6" s="170" t="s">
        <v>16</v>
      </c>
      <c r="B6" s="169">
        <f>'Muni-L1'!L6+'Muni-L1'!M6</f>
        <v>12778196</v>
      </c>
      <c r="C6" s="169">
        <f>'Muni-L1'!N6</f>
        <v>9444723</v>
      </c>
      <c r="D6" s="169">
        <f>'Muni-L1'!O6</f>
        <v>707304</v>
      </c>
      <c r="E6" s="169">
        <f>'Muni-L1'!U6</f>
        <v>1432107</v>
      </c>
      <c r="F6" s="169">
        <f>'Muni-L1'!V6</f>
        <v>897379</v>
      </c>
      <c r="G6" s="169">
        <f>'Muni-L1'!Q6</f>
        <v>40626</v>
      </c>
      <c r="H6" s="169">
        <f>'Muni-L1'!P6</f>
        <v>10683517</v>
      </c>
      <c r="I6" s="169">
        <f>'Muni-L1'!R6+'Muni-L1'!S6</f>
        <v>1444225</v>
      </c>
      <c r="J6" s="169">
        <f>'Muni-L1'!Z6</f>
        <v>37732077</v>
      </c>
      <c r="K6" s="169">
        <f>'Muni-L1'!AA6</f>
        <v>3885268</v>
      </c>
      <c r="L6" s="169">
        <f>'Muni-L1'!AC6</f>
        <v>7144312</v>
      </c>
      <c r="M6" s="169">
        <f>'Muni-L1'!AD6</f>
        <v>3965</v>
      </c>
      <c r="N6" s="169">
        <f>'Muni-L1'!AE6</f>
        <v>5239059</v>
      </c>
      <c r="O6" s="169">
        <f>'Muni-L1'!AJ6+'Muni-L1'!AK6</f>
        <v>11617055</v>
      </c>
      <c r="P6" s="169">
        <f>'Muni-L1'!AF6+'Muni-L1'!AH6+'Muni-L1'!AI6</f>
        <v>2874903</v>
      </c>
      <c r="Q6" s="169">
        <f>'Muni-L1'!AG6</f>
        <v>0</v>
      </c>
      <c r="R6" s="169">
        <f>'Muni-L1'!AL6</f>
        <v>5777893</v>
      </c>
      <c r="S6" s="169">
        <f>'Muni-L1'!AM6</f>
        <v>2044680</v>
      </c>
      <c r="T6" s="169">
        <f>'Muni-L1'!AB6</f>
        <v>1192</v>
      </c>
      <c r="U6" s="169">
        <f>'Muni-L1'!AP6</f>
        <v>38849327</v>
      </c>
      <c r="V6" s="169">
        <f t="shared" si="2"/>
        <v>-1117250</v>
      </c>
      <c r="W6" s="169">
        <f>'Muni-L1'!X6+'Muni-L1'!Y6</f>
        <v>304000</v>
      </c>
      <c r="X6" s="169">
        <f>'Muni-L1'!AO6</f>
        <v>261000</v>
      </c>
      <c r="Y6" s="169">
        <f t="shared" si="0"/>
        <v>0</v>
      </c>
      <c r="Z6" s="169">
        <f t="shared" si="1"/>
        <v>0</v>
      </c>
    </row>
    <row r="7" spans="1:26">
      <c r="A7" s="170" t="s">
        <v>17</v>
      </c>
      <c r="B7" s="169">
        <f>'Muni-L1'!L7+'Muni-L1'!M7</f>
        <v>1749516</v>
      </c>
      <c r="C7" s="169">
        <f>'Muni-L1'!N7</f>
        <v>1785256</v>
      </c>
      <c r="D7" s="169">
        <f>'Muni-L1'!O7</f>
        <v>13549</v>
      </c>
      <c r="E7" s="169">
        <f>'Muni-L1'!U7</f>
        <v>242142</v>
      </c>
      <c r="F7" s="169">
        <f>'Muni-L1'!V7</f>
        <v>470895</v>
      </c>
      <c r="G7" s="169">
        <f>'Muni-L1'!Q7</f>
        <v>436915</v>
      </c>
      <c r="H7" s="169">
        <f>'Muni-L1'!P7</f>
        <v>316534</v>
      </c>
      <c r="I7" s="169">
        <f>'Muni-L1'!R7+'Muni-L1'!S7</f>
        <v>291759</v>
      </c>
      <c r="J7" s="169">
        <f>'Muni-L1'!Z7</f>
        <v>7098191</v>
      </c>
      <c r="K7" s="169">
        <f>'Muni-L1'!AA7</f>
        <v>879875</v>
      </c>
      <c r="L7" s="169">
        <f>'Muni-L1'!AC7</f>
        <v>1226159</v>
      </c>
      <c r="M7" s="169">
        <f>'Muni-L1'!AD7</f>
        <v>165968</v>
      </c>
      <c r="N7" s="169">
        <f>'Muni-L1'!AE7</f>
        <v>1274456</v>
      </c>
      <c r="O7" s="169">
        <f>'Muni-L1'!AJ7+'Muni-L1'!AK7</f>
        <v>438386</v>
      </c>
      <c r="P7" s="169">
        <f>'Muni-L1'!AF7+'Muni-L1'!AH7+'Muni-L1'!AI7</f>
        <v>789910</v>
      </c>
      <c r="Q7" s="169">
        <f>'Muni-L1'!AG7</f>
        <v>844</v>
      </c>
      <c r="R7" s="169">
        <f>'Muni-L1'!AL7</f>
        <v>736272</v>
      </c>
      <c r="S7" s="169">
        <f>'Muni-L1'!AM7</f>
        <v>5189</v>
      </c>
      <c r="T7" s="169">
        <f>'Muni-L1'!AB7</f>
        <v>0</v>
      </c>
      <c r="U7" s="169">
        <f>'Muni-L1'!AP7</f>
        <v>7308685</v>
      </c>
      <c r="V7" s="169">
        <f t="shared" ref="V7" si="3">J7-U7</f>
        <v>-210494</v>
      </c>
      <c r="W7" s="169">
        <f>'Muni-L1'!X7+'Muni-L1'!Y7</f>
        <v>1791626</v>
      </c>
      <c r="X7" s="169">
        <f>'Muni-L1'!AO7</f>
        <v>1791626</v>
      </c>
      <c r="Y7" s="169">
        <f t="shared" ref="Y7" si="4">J7-SUM(B7:I7)-W7</f>
        <v>-1</v>
      </c>
      <c r="Z7" s="169">
        <f t="shared" ref="Z7" si="5">U7-SUM(K7:T7)-X7</f>
        <v>0</v>
      </c>
    </row>
    <row r="8" spans="1:26">
      <c r="A8" s="171" t="s">
        <v>18</v>
      </c>
      <c r="B8" s="169">
        <f>'Muni-L1'!L8+'Muni-L1'!M8</f>
        <v>766837</v>
      </c>
      <c r="C8" s="169">
        <f>'Muni-L1'!N8</f>
        <v>715669</v>
      </c>
      <c r="D8" s="169">
        <f>'Muni-L1'!O8</f>
        <v>0</v>
      </c>
      <c r="E8" s="169">
        <f>'Muni-L1'!U8</f>
        <v>81777</v>
      </c>
      <c r="F8" s="169">
        <f>'Muni-L1'!V8</f>
        <v>54586</v>
      </c>
      <c r="G8" s="169">
        <f>'Muni-L1'!Q8</f>
        <v>0</v>
      </c>
      <c r="H8" s="169">
        <f>'Muni-L1'!P8</f>
        <v>890280</v>
      </c>
      <c r="I8" s="169">
        <f>'Muni-L1'!R8+'Muni-L1'!S8</f>
        <v>208904</v>
      </c>
      <c r="J8" s="169">
        <f>'Muni-L1'!Z8</f>
        <v>2828053</v>
      </c>
      <c r="K8" s="169">
        <f>'Muni-L1'!AA8</f>
        <v>742493</v>
      </c>
      <c r="L8" s="169">
        <f>'Muni-L1'!AC8</f>
        <v>138496</v>
      </c>
      <c r="M8" s="169">
        <f>'Muni-L1'!AD8</f>
        <v>512</v>
      </c>
      <c r="N8" s="169">
        <f>'Muni-L1'!AE8</f>
        <v>289166</v>
      </c>
      <c r="O8" s="169">
        <f>'Muni-L1'!AJ8+'Muni-L1'!AK8</f>
        <v>580167</v>
      </c>
      <c r="P8" s="169">
        <f>'Muni-L1'!AF8+'Muni-L1'!AH8+'Muni-L1'!AI8</f>
        <v>92978</v>
      </c>
      <c r="Q8" s="169">
        <f>'Muni-L1'!AG8</f>
        <v>1304</v>
      </c>
      <c r="R8" s="169">
        <f>'Muni-L1'!AL8</f>
        <v>481656</v>
      </c>
      <c r="S8" s="169">
        <f>'Muni-L1'!AM8</f>
        <v>195701</v>
      </c>
      <c r="T8" s="169">
        <f>'Muni-L1'!AB8</f>
        <v>0</v>
      </c>
      <c r="U8" s="169">
        <f>'Muni-L1'!AP8</f>
        <v>2632473</v>
      </c>
      <c r="V8" s="169">
        <f t="shared" si="2"/>
        <v>195580</v>
      </c>
      <c r="W8" s="169">
        <f>'Muni-L1'!X8+'Muni-L1'!Y8</f>
        <v>110000</v>
      </c>
      <c r="X8" s="169">
        <f>'Muni-L1'!AO8</f>
        <v>110000</v>
      </c>
      <c r="Y8" s="169">
        <f t="shared" si="0"/>
        <v>0</v>
      </c>
      <c r="Z8" s="169">
        <f t="shared" si="1"/>
        <v>0</v>
      </c>
    </row>
    <row r="9" spans="1:26">
      <c r="A9" s="168" t="s">
        <v>19</v>
      </c>
      <c r="B9" s="169">
        <f>'Muni-L1'!L9+'Muni-L1'!M9</f>
        <v>7372391</v>
      </c>
      <c r="C9" s="169">
        <f>'Muni-L1'!N9</f>
        <v>4886563</v>
      </c>
      <c r="D9" s="169">
        <f>'Muni-L1'!O9</f>
        <v>335351</v>
      </c>
      <c r="E9" s="169">
        <f>'Muni-L1'!U9</f>
        <v>3717282</v>
      </c>
      <c r="F9" s="169">
        <f>'Muni-L1'!V9</f>
        <v>5979887</v>
      </c>
      <c r="G9" s="169">
        <f>'Muni-L1'!Q9</f>
        <v>197928</v>
      </c>
      <c r="H9" s="169">
        <f>'Muni-L1'!P9</f>
        <v>4382652</v>
      </c>
      <c r="I9" s="169">
        <f>'Muni-L1'!R9+'Muni-L1'!S9</f>
        <v>759610</v>
      </c>
      <c r="J9" s="169">
        <f>'Muni-L1'!Z9</f>
        <v>27898691</v>
      </c>
      <c r="K9" s="169">
        <f>'Muni-L1'!AA9</f>
        <v>2631834</v>
      </c>
      <c r="L9" s="169">
        <f>'Muni-L1'!AC9</f>
        <v>6982179</v>
      </c>
      <c r="M9" s="169">
        <f>'Muni-L1'!AD9</f>
        <v>0</v>
      </c>
      <c r="N9" s="169">
        <f>'Muni-L1'!AE9</f>
        <v>6231996</v>
      </c>
      <c r="O9" s="169">
        <f>'Muni-L1'!AJ9+'Muni-L1'!AK9</f>
        <v>3113524</v>
      </c>
      <c r="P9" s="169">
        <f>'Muni-L1'!AF9+'Muni-L1'!AH9+'Muni-L1'!AI9</f>
        <v>1831277</v>
      </c>
      <c r="Q9" s="169">
        <f>'Muni-L1'!AG9</f>
        <v>173947</v>
      </c>
      <c r="R9" s="169">
        <f>'Muni-L1'!AL9</f>
        <v>4588842</v>
      </c>
      <c r="S9" s="169">
        <f>'Muni-L1'!AM9</f>
        <v>1806327</v>
      </c>
      <c r="T9" s="169">
        <f>'Muni-L1'!AB9</f>
        <v>0</v>
      </c>
      <c r="U9" s="169">
        <f>'Muni-L1'!AP9</f>
        <v>27626953</v>
      </c>
      <c r="V9" s="169">
        <f t="shared" si="2"/>
        <v>271738</v>
      </c>
      <c r="W9" s="169">
        <f>'Muni-L1'!X9+'Muni-L1'!Y9</f>
        <v>267027</v>
      </c>
      <c r="X9" s="169">
        <f>'Muni-L1'!AO9</f>
        <v>267027</v>
      </c>
      <c r="Y9" s="169">
        <f t="shared" si="0"/>
        <v>0</v>
      </c>
      <c r="Z9" s="169">
        <f t="shared" si="1"/>
        <v>0</v>
      </c>
    </row>
    <row r="10" spans="1:26">
      <c r="A10" s="170" t="s">
        <v>20</v>
      </c>
      <c r="B10" s="169">
        <f>'Muni-L1'!L10+'Muni-L1'!M10</f>
        <v>31071215</v>
      </c>
      <c r="C10" s="169">
        <f>'Muni-L1'!N10</f>
        <v>19446154</v>
      </c>
      <c r="D10" s="169">
        <f>'Muni-L1'!O10</f>
        <v>0</v>
      </c>
      <c r="E10" s="169">
        <f>'Muni-L1'!U10</f>
        <v>3912479</v>
      </c>
      <c r="F10" s="169">
        <f>'Muni-L1'!V10</f>
        <v>6767989</v>
      </c>
      <c r="G10" s="169">
        <f>'Muni-L1'!Q10</f>
        <v>134889</v>
      </c>
      <c r="H10" s="169">
        <f>'Muni-L1'!P10</f>
        <v>26810938</v>
      </c>
      <c r="I10" s="169">
        <f>'Muni-L1'!R10+'Muni-L1'!S10</f>
        <v>10236760</v>
      </c>
      <c r="J10" s="169">
        <f>'Muni-L1'!Z10</f>
        <v>102022511</v>
      </c>
      <c r="K10" s="169">
        <f>'Muni-L1'!AA10</f>
        <v>19791192</v>
      </c>
      <c r="L10" s="169">
        <f>'Muni-L1'!AC10</f>
        <v>23554456</v>
      </c>
      <c r="M10" s="169">
        <f>'Muni-L1'!AD10</f>
        <v>62563</v>
      </c>
      <c r="N10" s="169">
        <f>'Muni-L1'!AE10</f>
        <v>9686674</v>
      </c>
      <c r="O10" s="169">
        <f>'Muni-L1'!AJ10+'Muni-L1'!AK10</f>
        <v>16313513</v>
      </c>
      <c r="P10" s="169">
        <f>'Muni-L1'!AF10+'Muni-L1'!AH10+'Muni-L1'!AI10</f>
        <v>10811160</v>
      </c>
      <c r="Q10" s="169">
        <f>'Muni-L1'!AG10</f>
        <v>893013</v>
      </c>
      <c r="R10" s="169">
        <f>'Muni-L1'!AL10</f>
        <v>17853505</v>
      </c>
      <c r="S10" s="169">
        <f>'Muni-L1'!AM10</f>
        <v>6791305</v>
      </c>
      <c r="T10" s="169">
        <f>'Muni-L1'!AB10</f>
        <v>0</v>
      </c>
      <c r="U10" s="169">
        <f>'Muni-L1'!AP10</f>
        <v>108633381</v>
      </c>
      <c r="V10" s="169">
        <f t="shared" si="2"/>
        <v>-6610870</v>
      </c>
      <c r="W10" s="169">
        <f>'Muni-L1'!X10+'Muni-L1'!Y10</f>
        <v>3642087</v>
      </c>
      <c r="X10" s="169">
        <f>'Muni-L1'!AO10</f>
        <v>2876000</v>
      </c>
      <c r="Y10" s="169">
        <f t="shared" si="0"/>
        <v>0</v>
      </c>
      <c r="Z10" s="169">
        <f t="shared" si="1"/>
        <v>0</v>
      </c>
    </row>
    <row r="11" spans="1:26">
      <c r="A11" s="171" t="s">
        <v>21</v>
      </c>
      <c r="B11" s="169">
        <f>'Muni-L1'!L11+'Muni-L1'!M11</f>
        <v>1201129</v>
      </c>
      <c r="C11" s="169">
        <f>'Muni-L1'!N11</f>
        <v>2326038</v>
      </c>
      <c r="D11" s="169">
        <f>'Muni-L1'!O11</f>
        <v>126683</v>
      </c>
      <c r="E11" s="169">
        <f>'Muni-L1'!U11</f>
        <v>187683</v>
      </c>
      <c r="F11" s="169">
        <f>'Muni-L1'!V11</f>
        <v>115892</v>
      </c>
      <c r="G11" s="169">
        <f>'Muni-L1'!Q11</f>
        <v>0</v>
      </c>
      <c r="H11" s="169">
        <f>'Muni-L1'!P11</f>
        <v>2827590</v>
      </c>
      <c r="I11" s="169">
        <f>'Muni-L1'!R11+'Muni-L1'!S11</f>
        <v>145701</v>
      </c>
      <c r="J11" s="169">
        <f>'Muni-L1'!Z11</f>
        <v>7543076</v>
      </c>
      <c r="K11" s="169">
        <f>'Muni-L1'!AA11</f>
        <v>708727</v>
      </c>
      <c r="L11" s="169">
        <f>'Muni-L1'!AC11</f>
        <v>334935</v>
      </c>
      <c r="M11" s="169">
        <f>'Muni-L1'!AD11</f>
        <v>10583</v>
      </c>
      <c r="N11" s="169">
        <f>'Muni-L1'!AE11</f>
        <v>1320687</v>
      </c>
      <c r="O11" s="169">
        <f>'Muni-L1'!AJ11+'Muni-L1'!AK11</f>
        <v>2480895</v>
      </c>
      <c r="P11" s="169">
        <f>'Muni-L1'!AF11+'Muni-L1'!AH11+'Muni-L1'!AI11</f>
        <v>966622</v>
      </c>
      <c r="Q11" s="169">
        <f>'Muni-L1'!AG11</f>
        <v>25994</v>
      </c>
      <c r="R11" s="169">
        <f>'Muni-L1'!AL11</f>
        <v>718178</v>
      </c>
      <c r="S11" s="169">
        <f>'Muni-L1'!AM11</f>
        <v>0</v>
      </c>
      <c r="T11" s="169">
        <f>'Muni-L1'!AB11</f>
        <v>0</v>
      </c>
      <c r="U11" s="169">
        <f>'Muni-L1'!AP11</f>
        <v>7178981</v>
      </c>
      <c r="V11" s="169">
        <f t="shared" si="2"/>
        <v>364095</v>
      </c>
      <c r="W11" s="169">
        <f>'Muni-L1'!X11+'Muni-L1'!Y11</f>
        <v>612360</v>
      </c>
      <c r="X11" s="169">
        <f>'Muni-L1'!AO11</f>
        <v>612360</v>
      </c>
      <c r="Y11" s="169">
        <f t="shared" si="0"/>
        <v>0</v>
      </c>
      <c r="Z11" s="169">
        <f t="shared" si="1"/>
        <v>0</v>
      </c>
    </row>
    <row r="12" spans="1:26">
      <c r="A12" s="171" t="s">
        <v>22</v>
      </c>
      <c r="B12" s="169">
        <f>'Muni-L1'!L12+'Muni-L1'!M12</f>
        <v>1800229</v>
      </c>
      <c r="C12" s="169">
        <f>'Muni-L1'!N12</f>
        <v>1288251</v>
      </c>
      <c r="D12" s="169">
        <f>'Muni-L1'!O12</f>
        <v>81700</v>
      </c>
      <c r="E12" s="169">
        <f>'Muni-L1'!U12</f>
        <v>131927</v>
      </c>
      <c r="F12" s="169">
        <f>'Muni-L1'!V12</f>
        <v>25848</v>
      </c>
      <c r="G12" s="169">
        <f>'Muni-L1'!Q12</f>
        <v>181217</v>
      </c>
      <c r="H12" s="169">
        <f>'Muni-L1'!P12</f>
        <v>1307349</v>
      </c>
      <c r="I12" s="169">
        <f>'Muni-L1'!R12+'Muni-L1'!S12</f>
        <v>329420</v>
      </c>
      <c r="J12" s="169">
        <f>'Muni-L1'!Z12</f>
        <v>5145941</v>
      </c>
      <c r="K12" s="169">
        <f>'Muni-L1'!AA12</f>
        <v>630602</v>
      </c>
      <c r="L12" s="169">
        <f>'Muni-L1'!AC12</f>
        <v>1176266</v>
      </c>
      <c r="M12" s="169">
        <f>'Muni-L1'!AD12</f>
        <v>0</v>
      </c>
      <c r="N12" s="169">
        <f>'Muni-L1'!AE12</f>
        <v>579255</v>
      </c>
      <c r="O12" s="169">
        <f>'Muni-L1'!AJ12+'Muni-L1'!AK12</f>
        <v>1346742</v>
      </c>
      <c r="P12" s="169">
        <f>'Muni-L1'!AF12+'Muni-L1'!AH12+'Muni-L1'!AI12</f>
        <v>81949</v>
      </c>
      <c r="Q12" s="169">
        <f>'Muni-L1'!AG12</f>
        <v>4476</v>
      </c>
      <c r="R12" s="169">
        <f>'Muni-L1'!AL12</f>
        <v>776927</v>
      </c>
      <c r="S12" s="169">
        <f>'Muni-L1'!AM12</f>
        <v>0</v>
      </c>
      <c r="T12" s="169">
        <f>'Muni-L1'!AB12</f>
        <v>0</v>
      </c>
      <c r="U12" s="169">
        <f>'Muni-L1'!AP12</f>
        <v>4596217</v>
      </c>
      <c r="V12" s="169">
        <f t="shared" si="2"/>
        <v>549724</v>
      </c>
      <c r="W12" s="169">
        <f>'Muni-L1'!X12+'Muni-L1'!Y12</f>
        <v>0</v>
      </c>
      <c r="X12" s="169">
        <f>'Muni-L1'!AO12</f>
        <v>0</v>
      </c>
      <c r="Y12" s="169">
        <f t="shared" si="0"/>
        <v>0</v>
      </c>
      <c r="Z12" s="169">
        <f t="shared" si="1"/>
        <v>0</v>
      </c>
    </row>
    <row r="13" spans="1:26">
      <c r="A13" s="170" t="s">
        <v>106</v>
      </c>
      <c r="B13" s="169">
        <f>'Muni-L1'!L15+'Muni-L1'!M15</f>
        <v>2102833</v>
      </c>
      <c r="C13" s="169">
        <f>'Muni-L1'!N15</f>
        <v>657742</v>
      </c>
      <c r="D13" s="169">
        <f>'Muni-L1'!O15</f>
        <v>42898</v>
      </c>
      <c r="E13" s="169">
        <f>'Muni-L1'!U15</f>
        <v>175303</v>
      </c>
      <c r="F13" s="169">
        <f>'Muni-L1'!V15</f>
        <v>381400</v>
      </c>
      <c r="G13" s="169">
        <f>'Muni-L1'!Q15</f>
        <v>414760</v>
      </c>
      <c r="H13" s="169">
        <f>'Muni-L1'!P15</f>
        <v>1125891</v>
      </c>
      <c r="I13" s="169">
        <f>'Muni-L1'!R15+'Muni-L1'!S15</f>
        <v>419564</v>
      </c>
      <c r="J13" s="169">
        <f>'Muni-L1'!Z15</f>
        <v>5320391</v>
      </c>
      <c r="K13" s="169">
        <f>'Muni-L1'!AA15</f>
        <v>842699</v>
      </c>
      <c r="L13" s="169">
        <f>'Muni-L1'!AC15</f>
        <v>1122798</v>
      </c>
      <c r="M13" s="169">
        <f>'Muni-L1'!AD15</f>
        <v>0</v>
      </c>
      <c r="N13" s="169">
        <f>'Muni-L1'!AE15</f>
        <v>279140</v>
      </c>
      <c r="O13" s="169">
        <f>'Muni-L1'!AJ15+'Muni-L1'!AK15</f>
        <v>1137926</v>
      </c>
      <c r="P13" s="169">
        <f>'Muni-L1'!AF15+'Muni-L1'!AH15+'Muni-L1'!AI15</f>
        <v>498456</v>
      </c>
      <c r="Q13" s="169">
        <f>'Muni-L1'!AG15</f>
        <v>0</v>
      </c>
      <c r="R13" s="169">
        <f>'Muni-L1'!AL15</f>
        <v>702509</v>
      </c>
      <c r="S13" s="169">
        <f>'Muni-L1'!AM15</f>
        <v>419917</v>
      </c>
      <c r="T13" s="169">
        <f>'Muni-L1'!AB15</f>
        <v>0</v>
      </c>
      <c r="U13" s="169">
        <f>'Muni-L1'!AP15</f>
        <v>5003445</v>
      </c>
      <c r="V13" s="169">
        <f t="shared" si="2"/>
        <v>316946</v>
      </c>
      <c r="W13" s="169">
        <f>'Muni-L1'!X15+'Muni-L1'!Y15</f>
        <v>0</v>
      </c>
      <c r="X13" s="169">
        <f>'Muni-L1'!AO15</f>
        <v>0</v>
      </c>
      <c r="Y13" s="169">
        <f t="shared" si="0"/>
        <v>0</v>
      </c>
      <c r="Z13" s="169">
        <f t="shared" si="1"/>
        <v>0</v>
      </c>
    </row>
    <row r="14" spans="1:26">
      <c r="A14" s="170" t="s">
        <v>23</v>
      </c>
      <c r="B14" s="169">
        <f>'Muni-L1'!L16+'Muni-L1'!M16</f>
        <v>8364308</v>
      </c>
      <c r="C14" s="169">
        <f>'Muni-L1'!N16</f>
        <v>9747640</v>
      </c>
      <c r="D14" s="169">
        <f>'Muni-L1'!O16</f>
        <v>519166</v>
      </c>
      <c r="E14" s="169">
        <f>'Muni-L1'!U16</f>
        <v>1624711</v>
      </c>
      <c r="F14" s="169">
        <f>'Muni-L1'!V16</f>
        <v>586027</v>
      </c>
      <c r="G14" s="169">
        <f>'Muni-L1'!Q16</f>
        <v>164870</v>
      </c>
      <c r="H14" s="169">
        <f>'Muni-L1'!P16</f>
        <v>7240561</v>
      </c>
      <c r="I14" s="169">
        <f>'Muni-L1'!R16+'Muni-L1'!S16</f>
        <v>1416140</v>
      </c>
      <c r="J14" s="169">
        <f>'Muni-L1'!Z16</f>
        <v>30897060</v>
      </c>
      <c r="K14" s="169">
        <f>'Muni-L1'!AA16</f>
        <v>2592473</v>
      </c>
      <c r="L14" s="169">
        <f>'Muni-L1'!AC16</f>
        <v>6347532</v>
      </c>
      <c r="M14" s="169">
        <f>'Muni-L1'!AD16</f>
        <v>342933</v>
      </c>
      <c r="N14" s="169">
        <f>'Muni-L1'!AE16</f>
        <v>5967413</v>
      </c>
      <c r="O14" s="169">
        <f>'Muni-L1'!AJ16+'Muni-L1'!AK16</f>
        <v>5921446</v>
      </c>
      <c r="P14" s="169">
        <f>'Muni-L1'!AF16+'Muni-L1'!AH16+'Muni-L1'!AI16</f>
        <v>1992058</v>
      </c>
      <c r="Q14" s="169">
        <f>'Muni-L1'!AG16</f>
        <v>648865</v>
      </c>
      <c r="R14" s="169">
        <f>'Muni-L1'!AL16</f>
        <v>4063036</v>
      </c>
      <c r="S14" s="169">
        <f>'Muni-L1'!AM16</f>
        <v>3083298</v>
      </c>
      <c r="T14" s="169">
        <f>'Muni-L1'!AB16</f>
        <v>0</v>
      </c>
      <c r="U14" s="169">
        <f>'Muni-L1'!AP16</f>
        <v>32192690</v>
      </c>
      <c r="V14" s="169">
        <f t="shared" si="2"/>
        <v>-1295630</v>
      </c>
      <c r="W14" s="169">
        <f>'Muni-L1'!X16+'Muni-L1'!Y16</f>
        <v>1233638</v>
      </c>
      <c r="X14" s="169">
        <f>'Muni-L1'!AO16</f>
        <v>1233638</v>
      </c>
      <c r="Y14" s="169">
        <f t="shared" ref="Y14:Y77" si="6">J14-SUM(B14:I14)-W14</f>
        <v>-1</v>
      </c>
      <c r="Z14" s="169">
        <f t="shared" ref="Z14:Z77" si="7">U14-SUM(K14:T14)-X14</f>
        <v>-2</v>
      </c>
    </row>
    <row r="15" spans="1:26">
      <c r="A15" s="170" t="s">
        <v>24</v>
      </c>
      <c r="B15" s="169">
        <f>'Muni-L1'!L17+'Muni-L1'!M17</f>
        <v>275236</v>
      </c>
      <c r="C15" s="169">
        <f>'Muni-L1'!N17</f>
        <v>533455</v>
      </c>
      <c r="D15" s="169">
        <f>'Muni-L1'!O17</f>
        <v>32127</v>
      </c>
      <c r="E15" s="169">
        <f>'Muni-L1'!U17</f>
        <v>72482</v>
      </c>
      <c r="F15" s="169">
        <f>'Muni-L1'!V17</f>
        <v>10452</v>
      </c>
      <c r="G15" s="169">
        <f>'Muni-L1'!Q17</f>
        <v>97928</v>
      </c>
      <c r="H15" s="169">
        <f>'Muni-L1'!P17</f>
        <v>744767</v>
      </c>
      <c r="I15" s="169">
        <f>'Muni-L1'!R17+'Muni-L1'!S17</f>
        <v>173776</v>
      </c>
      <c r="J15" s="169">
        <f>'Muni-L1'!Z17</f>
        <v>1940223</v>
      </c>
      <c r="K15" s="169">
        <f>'Muni-L1'!AA17</f>
        <v>267391</v>
      </c>
      <c r="L15" s="169">
        <f>'Muni-L1'!AC17</f>
        <v>417249</v>
      </c>
      <c r="M15" s="169">
        <f>'Muni-L1'!AD17</f>
        <v>0</v>
      </c>
      <c r="N15" s="169">
        <f>'Muni-L1'!AE17</f>
        <v>232923</v>
      </c>
      <c r="O15" s="169">
        <f>'Muni-L1'!AJ17+'Muni-L1'!AK17</f>
        <v>509141</v>
      </c>
      <c r="P15" s="169">
        <f>'Muni-L1'!AF17+'Muni-L1'!AH17+'Muni-L1'!AI17</f>
        <v>224807</v>
      </c>
      <c r="Q15" s="169">
        <f>'Muni-L1'!AG17</f>
        <v>0</v>
      </c>
      <c r="R15" s="169">
        <f>'Muni-L1'!AL17</f>
        <v>161891</v>
      </c>
      <c r="S15" s="169">
        <f>'Muni-L1'!AM17</f>
        <v>106656</v>
      </c>
      <c r="T15" s="169">
        <f>'Muni-L1'!AB17</f>
        <v>0</v>
      </c>
      <c r="U15" s="169">
        <f>'Muni-L1'!AP17</f>
        <v>1920058</v>
      </c>
      <c r="V15" s="169">
        <f t="shared" si="2"/>
        <v>20165</v>
      </c>
      <c r="W15" s="169">
        <f>'Muni-L1'!X17+'Muni-L1'!Y17</f>
        <v>0</v>
      </c>
      <c r="X15" s="169">
        <f>'Muni-L1'!AO17</f>
        <v>0</v>
      </c>
      <c r="Y15" s="169">
        <f t="shared" si="6"/>
        <v>0</v>
      </c>
      <c r="Z15" s="169">
        <f t="shared" si="7"/>
        <v>0</v>
      </c>
    </row>
    <row r="16" spans="1:26">
      <c r="A16" s="170" t="s">
        <v>25</v>
      </c>
      <c r="B16" s="169">
        <f>'Muni-L1'!L18+'Muni-L1'!M18</f>
        <v>244907</v>
      </c>
      <c r="C16" s="169">
        <f>'Muni-L1'!N18</f>
        <v>798626</v>
      </c>
      <c r="D16" s="169">
        <f>'Muni-L1'!O18</f>
        <v>30657</v>
      </c>
      <c r="E16" s="169">
        <f>'Muni-L1'!U18</f>
        <v>115187</v>
      </c>
      <c r="F16" s="169">
        <f>'Muni-L1'!V18</f>
        <v>0</v>
      </c>
      <c r="G16" s="169">
        <f>'Muni-L1'!Q18</f>
        <v>0</v>
      </c>
      <c r="H16" s="169">
        <f>'Muni-L1'!P18</f>
        <v>6583</v>
      </c>
      <c r="I16" s="169">
        <f>'Muni-L1'!R18+'Muni-L1'!S18</f>
        <v>63935</v>
      </c>
      <c r="J16" s="169">
        <f>'Muni-L1'!Z18</f>
        <v>1340894</v>
      </c>
      <c r="K16" s="169">
        <f>'Muni-L1'!AA18</f>
        <v>1162541</v>
      </c>
      <c r="L16" s="169">
        <f>'Muni-L1'!AC18</f>
        <v>102493</v>
      </c>
      <c r="M16" s="169">
        <f>'Muni-L1'!AD18</f>
        <v>1232</v>
      </c>
      <c r="N16" s="169">
        <f>'Muni-L1'!AE18</f>
        <v>557833</v>
      </c>
      <c r="O16" s="169">
        <f>'Muni-L1'!AJ18+'Muni-L1'!AK18</f>
        <v>95485</v>
      </c>
      <c r="P16" s="169">
        <f>'Muni-L1'!AF18+'Muni-L1'!AH18+'Muni-L1'!AI18</f>
        <v>21861</v>
      </c>
      <c r="Q16" s="169">
        <f>'Muni-L1'!AG18</f>
        <v>0</v>
      </c>
      <c r="R16" s="169">
        <f>'Muni-L1'!AL18</f>
        <v>178556</v>
      </c>
      <c r="S16" s="169">
        <f>'Muni-L1'!AM18</f>
        <v>110353</v>
      </c>
      <c r="T16" s="169">
        <f>'Muni-L1'!AB18</f>
        <v>0</v>
      </c>
      <c r="U16" s="169">
        <f>'Muni-L1'!AP18</f>
        <v>2231354</v>
      </c>
      <c r="V16" s="169">
        <f t="shared" si="2"/>
        <v>-890460</v>
      </c>
      <c r="W16" s="169">
        <f>'Muni-L1'!X18+'Muni-L1'!Y18</f>
        <v>81000</v>
      </c>
      <c r="X16" s="169">
        <f>'Muni-L1'!AO18</f>
        <v>1000</v>
      </c>
      <c r="Y16" s="169">
        <f t="shared" si="6"/>
        <v>-1</v>
      </c>
      <c r="Z16" s="169">
        <f t="shared" si="7"/>
        <v>0</v>
      </c>
    </row>
    <row r="17" spans="1:26">
      <c r="A17" s="170" t="s">
        <v>26</v>
      </c>
      <c r="B17" s="169">
        <f>'Muni-L1'!L19+'Muni-L1'!M19</f>
        <v>2314314</v>
      </c>
      <c r="C17" s="169">
        <f>'Muni-L1'!N19</f>
        <v>1765304</v>
      </c>
      <c r="D17" s="169">
        <f>'Muni-L1'!O19</f>
        <v>33096</v>
      </c>
      <c r="E17" s="169">
        <f>'Muni-L1'!U19</f>
        <v>403825</v>
      </c>
      <c r="F17" s="169">
        <f>'Muni-L1'!V19</f>
        <v>126169</v>
      </c>
      <c r="G17" s="169">
        <f>'Muni-L1'!Q19</f>
        <v>0</v>
      </c>
      <c r="H17" s="169">
        <f>'Muni-L1'!P19</f>
        <v>410890</v>
      </c>
      <c r="I17" s="169">
        <f>'Muni-L1'!R19+'Muni-L1'!S19</f>
        <v>284822</v>
      </c>
      <c r="J17" s="169">
        <f>'Muni-L1'!Z19</f>
        <v>5387709</v>
      </c>
      <c r="K17" s="169">
        <f>'Muni-L1'!AA19</f>
        <v>783786</v>
      </c>
      <c r="L17" s="169">
        <f>'Muni-L1'!AC19</f>
        <v>985069</v>
      </c>
      <c r="M17" s="169">
        <f>'Muni-L1'!AD19</f>
        <v>1428</v>
      </c>
      <c r="N17" s="169">
        <f>'Muni-L1'!AE19</f>
        <v>1829789</v>
      </c>
      <c r="O17" s="169">
        <f>'Muni-L1'!AJ19+'Muni-L1'!AK19</f>
        <v>908475</v>
      </c>
      <c r="P17" s="169">
        <f>'Muni-L1'!AF19+'Muni-L1'!AH19+'Muni-L1'!AI19</f>
        <v>254034</v>
      </c>
      <c r="Q17" s="169">
        <f>'Muni-L1'!AG19</f>
        <v>0</v>
      </c>
      <c r="R17" s="169">
        <f>'Muni-L1'!AL19</f>
        <v>659163</v>
      </c>
      <c r="S17" s="169">
        <f>'Muni-L1'!AM19</f>
        <v>239034</v>
      </c>
      <c r="T17" s="169">
        <f>'Muni-L1'!AB19</f>
        <v>0</v>
      </c>
      <c r="U17" s="169">
        <f>'Muni-L1'!AP19</f>
        <v>5661267</v>
      </c>
      <c r="V17" s="169">
        <f t="shared" si="2"/>
        <v>-273558</v>
      </c>
      <c r="W17" s="169">
        <f>'Muni-L1'!X19+'Muni-L1'!Y19</f>
        <v>49289</v>
      </c>
      <c r="X17" s="169">
        <f>'Muni-L1'!AO19</f>
        <v>489</v>
      </c>
      <c r="Y17" s="169">
        <f t="shared" si="6"/>
        <v>0</v>
      </c>
      <c r="Z17" s="169">
        <f t="shared" si="7"/>
        <v>0</v>
      </c>
    </row>
    <row r="18" spans="1:26">
      <c r="A18" s="171" t="s">
        <v>109</v>
      </c>
      <c r="B18" s="169">
        <f>'Muni-L1'!L20+'Muni-L1'!M20</f>
        <v>260687</v>
      </c>
      <c r="C18" s="169">
        <f>'Muni-L1'!N20</f>
        <v>855366</v>
      </c>
      <c r="D18" s="169">
        <f>'Muni-L1'!O20</f>
        <v>53546</v>
      </c>
      <c r="E18" s="169">
        <f>'Muni-L1'!U20</f>
        <v>104494</v>
      </c>
      <c r="F18" s="169">
        <f>'Muni-L1'!V20</f>
        <v>2550</v>
      </c>
      <c r="G18" s="169">
        <f>'Muni-L1'!Q20</f>
        <v>0</v>
      </c>
      <c r="H18" s="169">
        <f>'Muni-L1'!P20</f>
        <v>583967</v>
      </c>
      <c r="I18" s="169">
        <f>'Muni-L1'!R20+'Muni-L1'!S20</f>
        <v>46654</v>
      </c>
      <c r="J18" s="169">
        <f>'Muni-L1'!Z20</f>
        <v>1907264</v>
      </c>
      <c r="K18" s="169">
        <f>'Muni-L1'!AA20</f>
        <v>303841</v>
      </c>
      <c r="L18" s="169">
        <f>'Muni-L1'!AC20</f>
        <v>70442</v>
      </c>
      <c r="M18" s="169">
        <f>'Muni-L1'!AD20</f>
        <v>750</v>
      </c>
      <c r="N18" s="169">
        <f>'Muni-L1'!AE20</f>
        <v>424202</v>
      </c>
      <c r="O18" s="169">
        <f>'Muni-L1'!AJ20+'Muni-L1'!AK20</f>
        <v>384830</v>
      </c>
      <c r="P18" s="169">
        <f>'Muni-L1'!AF20+'Muni-L1'!AH20+'Muni-L1'!AI20</f>
        <v>22640</v>
      </c>
      <c r="Q18" s="169">
        <f>'Muni-L1'!AG20</f>
        <v>0</v>
      </c>
      <c r="R18" s="169">
        <f>'Muni-L1'!AL20</f>
        <v>200593</v>
      </c>
      <c r="S18" s="169">
        <f>'Muni-L1'!AM20</f>
        <v>266005</v>
      </c>
      <c r="T18" s="169">
        <f>'Muni-L1'!AB20</f>
        <v>0</v>
      </c>
      <c r="U18" s="169">
        <f>'Muni-L1'!AP20</f>
        <v>1673303</v>
      </c>
      <c r="V18" s="169">
        <f t="shared" si="2"/>
        <v>233961</v>
      </c>
      <c r="W18" s="169">
        <f>'Muni-L1'!X20+'Muni-L1'!Y20</f>
        <v>0</v>
      </c>
      <c r="X18" s="169">
        <f>'Muni-L1'!AO20</f>
        <v>0</v>
      </c>
      <c r="Y18" s="169">
        <f t="shared" si="6"/>
        <v>0</v>
      </c>
      <c r="Z18" s="169">
        <f t="shared" si="7"/>
        <v>0</v>
      </c>
    </row>
    <row r="19" spans="1:26">
      <c r="A19" s="170" t="s">
        <v>27</v>
      </c>
      <c r="B19" s="169">
        <f>'Muni-L1'!L21+'Muni-L1'!M21</f>
        <v>1199659</v>
      </c>
      <c r="C19" s="169">
        <f>'Muni-L1'!N21</f>
        <v>501520</v>
      </c>
      <c r="D19" s="169">
        <f>'Muni-L1'!O21</f>
        <v>2890</v>
      </c>
      <c r="E19" s="169">
        <f>'Muni-L1'!U21</f>
        <v>169482</v>
      </c>
      <c r="F19" s="169">
        <f>'Muni-L1'!V21</f>
        <v>0</v>
      </c>
      <c r="G19" s="169">
        <f>'Muni-L1'!Q21</f>
        <v>0</v>
      </c>
      <c r="H19" s="169">
        <f>'Muni-L1'!P21</f>
        <v>115047</v>
      </c>
      <c r="I19" s="169">
        <f>'Muni-L1'!R21+'Muni-L1'!S21</f>
        <v>37857</v>
      </c>
      <c r="J19" s="169">
        <f>'Muni-L1'!Z21</f>
        <v>2061733</v>
      </c>
      <c r="K19" s="169">
        <f>'Muni-L1'!AA21</f>
        <v>329075</v>
      </c>
      <c r="L19" s="169">
        <f>'Muni-L1'!AC21</f>
        <v>235702</v>
      </c>
      <c r="M19" s="169">
        <f>'Muni-L1'!AD21</f>
        <v>40459</v>
      </c>
      <c r="N19" s="169">
        <f>'Muni-L1'!AE21</f>
        <v>1063367</v>
      </c>
      <c r="O19" s="169">
        <f>'Muni-L1'!AJ21+'Muni-L1'!AK21</f>
        <v>114860</v>
      </c>
      <c r="P19" s="169">
        <f>'Muni-L1'!AF21+'Muni-L1'!AH21+'Muni-L1'!AI21</f>
        <v>84207</v>
      </c>
      <c r="Q19" s="169">
        <f>'Muni-L1'!AG21</f>
        <v>0</v>
      </c>
      <c r="R19" s="169">
        <f>'Muni-L1'!AL21</f>
        <v>332364</v>
      </c>
      <c r="S19" s="169">
        <f>'Muni-L1'!AM21</f>
        <v>47630</v>
      </c>
      <c r="T19" s="169">
        <f>'Muni-L1'!AB21</f>
        <v>0</v>
      </c>
      <c r="U19" s="169">
        <f>'Muni-L1'!AP21</f>
        <v>2266142</v>
      </c>
      <c r="V19" s="169">
        <f t="shared" si="2"/>
        <v>-204409</v>
      </c>
      <c r="W19" s="169">
        <f>'Muni-L1'!X21+'Muni-L1'!Y21</f>
        <v>35278</v>
      </c>
      <c r="X19" s="169">
        <f>'Muni-L1'!AO21</f>
        <v>18478</v>
      </c>
      <c r="Y19" s="169">
        <f t="shared" si="6"/>
        <v>0</v>
      </c>
      <c r="Z19" s="169">
        <f t="shared" si="7"/>
        <v>0</v>
      </c>
    </row>
    <row r="20" spans="1:26">
      <c r="A20" s="168" t="s">
        <v>28</v>
      </c>
      <c r="B20" s="169">
        <f>'Muni-L1'!L22+'Muni-L1'!M22</f>
        <v>3970313</v>
      </c>
      <c r="C20" s="169">
        <f>'Muni-L1'!N22</f>
        <v>3241101</v>
      </c>
      <c r="D20" s="169">
        <f>'Muni-L1'!O22</f>
        <v>162368</v>
      </c>
      <c r="E20" s="169">
        <f>'Muni-L1'!U22</f>
        <v>6434433</v>
      </c>
      <c r="F20" s="169">
        <f>'Muni-L1'!V22</f>
        <v>246864</v>
      </c>
      <c r="G20" s="169">
        <f>'Muni-L1'!Q22</f>
        <v>331778</v>
      </c>
      <c r="H20" s="169">
        <f>'Muni-L1'!P22</f>
        <v>4552059</v>
      </c>
      <c r="I20" s="169">
        <f>'Muni-L1'!R22+'Muni-L1'!S22</f>
        <v>212282</v>
      </c>
      <c r="J20" s="169">
        <f>'Muni-L1'!Z22</f>
        <v>20367826</v>
      </c>
      <c r="K20" s="169">
        <f>'Muni-L1'!AA22</f>
        <v>1344622</v>
      </c>
      <c r="L20" s="169">
        <f>'Muni-L1'!AC22</f>
        <v>4556418</v>
      </c>
      <c r="M20" s="169">
        <f>'Muni-L1'!AD22</f>
        <v>32634</v>
      </c>
      <c r="N20" s="169">
        <f>'Muni-L1'!AE22</f>
        <v>5649324</v>
      </c>
      <c r="O20" s="169">
        <f>'Muni-L1'!AJ22+'Muni-L1'!AK22</f>
        <v>2845095</v>
      </c>
      <c r="P20" s="169">
        <f>'Muni-L1'!AF22+'Muni-L1'!AH22+'Muni-L1'!AI22</f>
        <v>290288</v>
      </c>
      <c r="Q20" s="169">
        <f>'Muni-L1'!AG22</f>
        <v>599105</v>
      </c>
      <c r="R20" s="169">
        <f>'Muni-L1'!AL22</f>
        <v>3134921</v>
      </c>
      <c r="S20" s="169">
        <f>'Muni-L1'!AM22</f>
        <v>932037</v>
      </c>
      <c r="T20" s="169">
        <f>'Muni-L1'!AB22</f>
        <v>0</v>
      </c>
      <c r="U20" s="169">
        <f>'Muni-L1'!AP22</f>
        <v>20531572</v>
      </c>
      <c r="V20" s="169">
        <f t="shared" si="2"/>
        <v>-163746</v>
      </c>
      <c r="W20" s="169">
        <f>'Muni-L1'!X22+'Muni-L1'!Y22</f>
        <v>1216628</v>
      </c>
      <c r="X20" s="169">
        <f>'Muni-L1'!AO22</f>
        <v>1147128</v>
      </c>
      <c r="Y20" s="169">
        <f t="shared" si="6"/>
        <v>0</v>
      </c>
      <c r="Z20" s="169">
        <f t="shared" si="7"/>
        <v>0</v>
      </c>
    </row>
    <row r="21" spans="1:26">
      <c r="A21" s="172" t="s">
        <v>29</v>
      </c>
      <c r="B21" s="173">
        <f>'Muni-L1'!L23+'Muni-L1'!M23</f>
        <v>998611</v>
      </c>
      <c r="C21" s="173">
        <f>'Muni-L1'!N23</f>
        <v>1045726</v>
      </c>
      <c r="D21" s="173">
        <f>'Muni-L1'!O23</f>
        <v>8895</v>
      </c>
      <c r="E21" s="173">
        <f>'Muni-L1'!U23</f>
        <v>234381</v>
      </c>
      <c r="F21" s="173">
        <f>'Muni-L1'!V23</f>
        <v>0</v>
      </c>
      <c r="G21" s="173">
        <f>'Muni-L1'!Q23</f>
        <v>0</v>
      </c>
      <c r="H21" s="173">
        <f>'Muni-L1'!P23</f>
        <v>104633</v>
      </c>
      <c r="I21" s="173">
        <f>'Muni-L1'!R23+'Muni-L1'!S23</f>
        <v>39073</v>
      </c>
      <c r="J21" s="173">
        <f>'Muni-L1'!Z23</f>
        <v>2436104</v>
      </c>
      <c r="K21" s="173">
        <f>'Muni-L1'!AA23</f>
        <v>622015</v>
      </c>
      <c r="L21" s="173">
        <f>'Muni-L1'!AC23</f>
        <v>285304</v>
      </c>
      <c r="M21" s="173">
        <f>'Muni-L1'!AD23</f>
        <v>0</v>
      </c>
      <c r="N21" s="173">
        <f>'Muni-L1'!AE23</f>
        <v>778664</v>
      </c>
      <c r="O21" s="173">
        <f>'Muni-L1'!AJ23+'Muni-L1'!AK23</f>
        <v>231928</v>
      </c>
      <c r="P21" s="173">
        <f>'Muni-L1'!AF23+'Muni-L1'!AH23+'Muni-L1'!AI23</f>
        <v>229882</v>
      </c>
      <c r="Q21" s="173">
        <f>'Muni-L1'!AG23</f>
        <v>0</v>
      </c>
      <c r="R21" s="173">
        <f>'Muni-L1'!AL23</f>
        <v>374927</v>
      </c>
      <c r="S21" s="173">
        <f>'Muni-L1'!AM23</f>
        <v>101716</v>
      </c>
      <c r="T21" s="173">
        <f>'Muni-L1'!AB23</f>
        <v>0</v>
      </c>
      <c r="U21" s="173">
        <f>'Muni-L1'!AP23</f>
        <v>2629221</v>
      </c>
      <c r="V21" s="173">
        <f t="shared" si="2"/>
        <v>-193117</v>
      </c>
      <c r="W21" s="173">
        <f>'Muni-L1'!X23+'Muni-L1'!Y23</f>
        <v>4785</v>
      </c>
      <c r="X21" s="173">
        <f>'Muni-L1'!AO23</f>
        <v>4785</v>
      </c>
      <c r="Y21" s="173">
        <f t="shared" si="6"/>
        <v>0</v>
      </c>
      <c r="Z21" s="173">
        <f t="shared" si="7"/>
        <v>0</v>
      </c>
    </row>
    <row r="22" spans="1:26">
      <c r="A22" s="166" t="s">
        <v>30</v>
      </c>
      <c r="B22" s="167">
        <f>'Muni-L1'!L24+'Muni-L1'!M24</f>
        <v>60081172</v>
      </c>
      <c r="C22" s="167">
        <f>'Muni-L1'!N24</f>
        <v>69300351</v>
      </c>
      <c r="D22" s="167">
        <f>'Muni-L1'!O24</f>
        <v>2142969</v>
      </c>
      <c r="E22" s="167">
        <f>'Muni-L1'!U24</f>
        <v>45932941</v>
      </c>
      <c r="F22" s="167">
        <f>'Muni-L1'!V24</f>
        <v>27210705</v>
      </c>
      <c r="G22" s="167">
        <f>'Muni-L1'!Q24</f>
        <v>18250491</v>
      </c>
      <c r="H22" s="167">
        <f>'Muni-L1'!P24</f>
        <v>56268683</v>
      </c>
      <c r="I22" s="167">
        <f>'Muni-L1'!R24+'Muni-L1'!S24</f>
        <v>25495050</v>
      </c>
      <c r="J22" s="167">
        <f>'Muni-L1'!Z24</f>
        <v>321066250</v>
      </c>
      <c r="K22" s="167">
        <f>'Muni-L1'!AA24</f>
        <v>46614760</v>
      </c>
      <c r="L22" s="167">
        <f>'Muni-L1'!AC24</f>
        <v>29261288</v>
      </c>
      <c r="M22" s="167">
        <f>'Muni-L1'!AD24</f>
        <v>44221883</v>
      </c>
      <c r="N22" s="167">
        <f>'Muni-L1'!AE24</f>
        <v>9468366</v>
      </c>
      <c r="O22" s="167">
        <f>'Muni-L1'!AJ24+'Muni-L1'!AK24</f>
        <v>3590424</v>
      </c>
      <c r="P22" s="167">
        <f>'Muni-L1'!AF24+'Muni-L1'!AH24+'Muni-L1'!AI24</f>
        <v>87706146</v>
      </c>
      <c r="Q22" s="167">
        <f>'Muni-L1'!AG24</f>
        <v>889366</v>
      </c>
      <c r="R22" s="167">
        <f>'Muni-L1'!AL24</f>
        <v>48240174</v>
      </c>
      <c r="S22" s="167">
        <f>'Muni-L1'!AM24</f>
        <v>13777806</v>
      </c>
      <c r="T22" s="167">
        <f>'Muni-L1'!AB24</f>
        <v>27965128</v>
      </c>
      <c r="U22" s="167">
        <f>'Muni-L1'!AP24</f>
        <v>314608608</v>
      </c>
      <c r="V22" s="167">
        <f t="shared" si="2"/>
        <v>6457642</v>
      </c>
      <c r="W22" s="167">
        <f>'Muni-L1'!X24+'Muni-L1'!Y24</f>
        <v>16383887</v>
      </c>
      <c r="X22" s="167">
        <f>'Muni-L1'!AO24</f>
        <v>2873269</v>
      </c>
      <c r="Y22" s="167">
        <f t="shared" si="6"/>
        <v>1</v>
      </c>
      <c r="Z22" s="167">
        <f t="shared" si="7"/>
        <v>-2</v>
      </c>
    </row>
    <row r="23" spans="1:26">
      <c r="A23" s="171" t="s">
        <v>31</v>
      </c>
      <c r="B23" s="169">
        <f>'Muni-L1'!L25+'Muni-L1'!M25</f>
        <v>345314</v>
      </c>
      <c r="C23" s="169">
        <f>'Muni-L1'!N25</f>
        <v>63338</v>
      </c>
      <c r="D23" s="169">
        <f>'Muni-L1'!O25</f>
        <v>15538</v>
      </c>
      <c r="E23" s="169">
        <f>'Muni-L1'!U25</f>
        <v>73182</v>
      </c>
      <c r="F23" s="169">
        <f>'Muni-L1'!V25</f>
        <v>6334</v>
      </c>
      <c r="G23" s="169">
        <f>'Muni-L1'!Q25</f>
        <v>0</v>
      </c>
      <c r="H23" s="169">
        <f>'Muni-L1'!P25</f>
        <v>249726</v>
      </c>
      <c r="I23" s="169">
        <f>'Muni-L1'!R25+'Muni-L1'!S25</f>
        <v>47234</v>
      </c>
      <c r="J23" s="169">
        <f>'Muni-L1'!Z25</f>
        <v>865566</v>
      </c>
      <c r="K23" s="169">
        <f>'Muni-L1'!AA25</f>
        <v>169761</v>
      </c>
      <c r="L23" s="169">
        <f>'Muni-L1'!AC25</f>
        <v>159086</v>
      </c>
      <c r="M23" s="169">
        <f>'Muni-L1'!AD25</f>
        <v>0</v>
      </c>
      <c r="N23" s="169">
        <f>'Muni-L1'!AE25</f>
        <v>123804</v>
      </c>
      <c r="O23" s="169">
        <f>'Muni-L1'!AJ25+'Muni-L1'!AK25</f>
        <v>213124</v>
      </c>
      <c r="P23" s="169">
        <f>'Muni-L1'!AF25+'Muni-L1'!AH25+'Muni-L1'!AI25</f>
        <v>4788</v>
      </c>
      <c r="Q23" s="169">
        <f>'Muni-L1'!AG25</f>
        <v>0</v>
      </c>
      <c r="R23" s="169">
        <f>'Muni-L1'!AL25</f>
        <v>53821</v>
      </c>
      <c r="S23" s="169">
        <f>'Muni-L1'!AM25</f>
        <v>58897</v>
      </c>
      <c r="T23" s="169">
        <f>'Muni-L1'!AB25</f>
        <v>0</v>
      </c>
      <c r="U23" s="169">
        <f>'Muni-L1'!AP25</f>
        <v>813581</v>
      </c>
      <c r="V23" s="169">
        <f t="shared" si="2"/>
        <v>51985</v>
      </c>
      <c r="W23" s="169">
        <f>'Muni-L1'!X25+'Muni-L1'!Y25</f>
        <v>64900</v>
      </c>
      <c r="X23" s="169">
        <f>'Muni-L1'!AO25</f>
        <v>30300</v>
      </c>
      <c r="Y23" s="169">
        <f t="shared" si="6"/>
        <v>0</v>
      </c>
      <c r="Z23" s="169">
        <f t="shared" si="7"/>
        <v>0</v>
      </c>
    </row>
    <row r="24" spans="1:26">
      <c r="A24" s="171" t="s">
        <v>32</v>
      </c>
      <c r="B24" s="169">
        <f>'Muni-L1'!L26+'Muni-L1'!M26</f>
        <v>50710</v>
      </c>
      <c r="C24" s="169">
        <f>'Muni-L1'!N26</f>
        <v>29737</v>
      </c>
      <c r="D24" s="169">
        <f>'Muni-L1'!O26</f>
        <v>4151</v>
      </c>
      <c r="E24" s="169">
        <f>'Muni-L1'!U26</f>
        <v>19513</v>
      </c>
      <c r="F24" s="169">
        <f>'Muni-L1'!V26</f>
        <v>0</v>
      </c>
      <c r="G24" s="169">
        <f>'Muni-L1'!Q26</f>
        <v>75000</v>
      </c>
      <c r="H24" s="169">
        <f>'Muni-L1'!P26</f>
        <v>106413</v>
      </c>
      <c r="I24" s="169">
        <f>'Muni-L1'!R26+'Muni-L1'!S26</f>
        <v>22709</v>
      </c>
      <c r="J24" s="169">
        <f>'Muni-L1'!Z26</f>
        <v>313182</v>
      </c>
      <c r="K24" s="169">
        <f>'Muni-L1'!AA26</f>
        <v>59543</v>
      </c>
      <c r="L24" s="169">
        <f>'Muni-L1'!AC26</f>
        <v>40548</v>
      </c>
      <c r="M24" s="169">
        <f>'Muni-L1'!AD26</f>
        <v>0</v>
      </c>
      <c r="N24" s="169">
        <f>'Muni-L1'!AE26</f>
        <v>24095</v>
      </c>
      <c r="O24" s="169">
        <f>'Muni-L1'!AJ26+'Muni-L1'!AK26</f>
        <v>2222</v>
      </c>
      <c r="P24" s="169">
        <f>'Muni-L1'!AF26+'Muni-L1'!AH26+'Muni-L1'!AI26</f>
        <v>70173</v>
      </c>
      <c r="Q24" s="169">
        <f>'Muni-L1'!AG26</f>
        <v>0</v>
      </c>
      <c r="R24" s="169">
        <f>'Muni-L1'!AL26</f>
        <v>2592</v>
      </c>
      <c r="S24" s="169">
        <f>'Muni-L1'!AM26</f>
        <v>92600</v>
      </c>
      <c r="T24" s="169">
        <f>'Muni-L1'!AB26</f>
        <v>0</v>
      </c>
      <c r="U24" s="169">
        <f>'Muni-L1'!AP26</f>
        <v>296722</v>
      </c>
      <c r="V24" s="169">
        <f t="shared" si="2"/>
        <v>16460</v>
      </c>
      <c r="W24" s="169">
        <f>'Muni-L1'!X26+'Muni-L1'!Y26</f>
        <v>4949</v>
      </c>
      <c r="X24" s="169">
        <f>'Muni-L1'!AO26</f>
        <v>4949</v>
      </c>
      <c r="Y24" s="169">
        <f t="shared" si="6"/>
        <v>0</v>
      </c>
      <c r="Z24" s="169">
        <f t="shared" si="7"/>
        <v>0</v>
      </c>
    </row>
    <row r="25" spans="1:26">
      <c r="A25" s="170" t="s">
        <v>33</v>
      </c>
      <c r="B25" s="169">
        <f>'Muni-L1'!L27+'Muni-L1'!M27</f>
        <v>381693</v>
      </c>
      <c r="C25" s="169">
        <f>'Muni-L1'!N27</f>
        <v>164826</v>
      </c>
      <c r="D25" s="169">
        <f>'Muni-L1'!O27</f>
        <v>0</v>
      </c>
      <c r="E25" s="169">
        <f>'Muni-L1'!U27</f>
        <v>116282</v>
      </c>
      <c r="F25" s="169">
        <f>'Muni-L1'!V27</f>
        <v>0</v>
      </c>
      <c r="G25" s="169">
        <f>'Muni-L1'!Q27</f>
        <v>0</v>
      </c>
      <c r="H25" s="169">
        <f>'Muni-L1'!P27</f>
        <v>197090</v>
      </c>
      <c r="I25" s="169">
        <f>'Muni-L1'!R27+'Muni-L1'!S27</f>
        <v>17522</v>
      </c>
      <c r="J25" s="169">
        <f>'Muni-L1'!Z27</f>
        <v>877414</v>
      </c>
      <c r="K25" s="169">
        <f>'Muni-L1'!AA27</f>
        <v>122054</v>
      </c>
      <c r="L25" s="169">
        <f>'Muni-L1'!AC27</f>
        <v>15121</v>
      </c>
      <c r="M25" s="169">
        <f>'Muni-L1'!AD27</f>
        <v>200</v>
      </c>
      <c r="N25" s="169">
        <f>'Muni-L1'!AE27</f>
        <v>428000</v>
      </c>
      <c r="O25" s="169">
        <f>'Muni-L1'!AJ27+'Muni-L1'!AK27</f>
        <v>149556</v>
      </c>
      <c r="P25" s="169">
        <f>'Muni-L1'!AF27+'Muni-L1'!AH27+'Muni-L1'!AI27</f>
        <v>23070</v>
      </c>
      <c r="Q25" s="169">
        <f>'Muni-L1'!AG27</f>
        <v>0</v>
      </c>
      <c r="R25" s="169">
        <f>'Muni-L1'!AL27</f>
        <v>82109</v>
      </c>
      <c r="S25" s="169">
        <f>'Muni-L1'!AM27</f>
        <v>13801</v>
      </c>
      <c r="T25" s="169">
        <f>'Muni-L1'!AB27</f>
        <v>0</v>
      </c>
      <c r="U25" s="169">
        <f>'Muni-L1'!AP27</f>
        <v>833911</v>
      </c>
      <c r="V25" s="169">
        <f t="shared" si="2"/>
        <v>43503</v>
      </c>
      <c r="W25" s="169">
        <f>'Muni-L1'!X27+'Muni-L1'!Y27</f>
        <v>0</v>
      </c>
      <c r="X25" s="169">
        <f>'Muni-L1'!AO27</f>
        <v>0</v>
      </c>
      <c r="Y25" s="169">
        <f t="shared" si="6"/>
        <v>1</v>
      </c>
      <c r="Z25" s="169">
        <f t="shared" si="7"/>
        <v>0</v>
      </c>
    </row>
    <row r="26" spans="1:26">
      <c r="A26" s="170" t="s">
        <v>34</v>
      </c>
      <c r="B26" s="169">
        <f>'Muni-L1'!L28+'Muni-L1'!M28</f>
        <v>3408076</v>
      </c>
      <c r="C26" s="169">
        <f>'Muni-L1'!N28</f>
        <v>1016116</v>
      </c>
      <c r="D26" s="169">
        <f>'Muni-L1'!O28</f>
        <v>98478</v>
      </c>
      <c r="E26" s="169">
        <f>'Muni-L1'!U28</f>
        <v>506240</v>
      </c>
      <c r="F26" s="169">
        <f>'Muni-L1'!V28</f>
        <v>29988</v>
      </c>
      <c r="G26" s="169">
        <f>'Muni-L1'!Q28</f>
        <v>28199</v>
      </c>
      <c r="H26" s="169">
        <f>'Muni-L1'!P28</f>
        <v>1465368</v>
      </c>
      <c r="I26" s="169">
        <f>'Muni-L1'!R28+'Muni-L1'!S28</f>
        <v>75430</v>
      </c>
      <c r="J26" s="169">
        <f>'Muni-L1'!Z28</f>
        <v>6627895</v>
      </c>
      <c r="K26" s="169">
        <f>'Muni-L1'!AA28</f>
        <v>1076797</v>
      </c>
      <c r="L26" s="169">
        <f>'Muni-L1'!AC28</f>
        <v>1058196</v>
      </c>
      <c r="M26" s="169">
        <f>'Muni-L1'!AD28</f>
        <v>2500</v>
      </c>
      <c r="N26" s="169">
        <f>'Muni-L1'!AE28</f>
        <v>1648778</v>
      </c>
      <c r="O26" s="169">
        <f>'Muni-L1'!AJ28+'Muni-L1'!AK28</f>
        <v>1321534</v>
      </c>
      <c r="P26" s="169">
        <f>'Muni-L1'!AF28+'Muni-L1'!AH28+'Muni-L1'!AI28</f>
        <v>376195</v>
      </c>
      <c r="Q26" s="169">
        <f>'Muni-L1'!AG28</f>
        <v>146488</v>
      </c>
      <c r="R26" s="169">
        <f>'Muni-L1'!AL28</f>
        <v>680243</v>
      </c>
      <c r="S26" s="169">
        <f>'Muni-L1'!AM28</f>
        <v>243166</v>
      </c>
      <c r="T26" s="169">
        <f>'Muni-L1'!AB28</f>
        <v>0</v>
      </c>
      <c r="U26" s="169">
        <f>'Muni-L1'!AP28</f>
        <v>6553897</v>
      </c>
      <c r="V26" s="169">
        <f t="shared" si="2"/>
        <v>73998</v>
      </c>
      <c r="W26" s="169">
        <f>'Muni-L1'!X28+'Muni-L1'!Y28</f>
        <v>0</v>
      </c>
      <c r="X26" s="169">
        <f>'Muni-L1'!AO28</f>
        <v>0</v>
      </c>
      <c r="Y26" s="169">
        <f t="shared" si="6"/>
        <v>0</v>
      </c>
      <c r="Z26" s="169">
        <f t="shared" si="7"/>
        <v>0</v>
      </c>
    </row>
    <row r="27" spans="1:26">
      <c r="A27" s="170" t="s">
        <v>35</v>
      </c>
      <c r="B27" s="169">
        <f>'Muni-L1'!L29+'Muni-L1'!M29</f>
        <v>8683121</v>
      </c>
      <c r="C27" s="169">
        <f>'Muni-L1'!N29</f>
        <v>1618667</v>
      </c>
      <c r="D27" s="169">
        <f>'Muni-L1'!O29</f>
        <v>199901</v>
      </c>
      <c r="E27" s="169">
        <f>'Muni-L1'!U29</f>
        <v>832467</v>
      </c>
      <c r="F27" s="169">
        <f>'Muni-L1'!V29</f>
        <v>0</v>
      </c>
      <c r="G27" s="169">
        <f>'Muni-L1'!Q29</f>
        <v>241404</v>
      </c>
      <c r="H27" s="169">
        <f>'Muni-L1'!P29</f>
        <v>3495870</v>
      </c>
      <c r="I27" s="169">
        <f>'Muni-L1'!R29+'Muni-L1'!S29</f>
        <v>1286626</v>
      </c>
      <c r="J27" s="169">
        <f>'Muni-L1'!Z29</f>
        <v>16941502</v>
      </c>
      <c r="K27" s="169">
        <f>'Muni-L1'!AA29</f>
        <v>2173457</v>
      </c>
      <c r="L27" s="169">
        <f>'Muni-L1'!AC29</f>
        <v>2763705</v>
      </c>
      <c r="M27" s="169">
        <f>'Muni-L1'!AD29</f>
        <v>6739</v>
      </c>
      <c r="N27" s="169">
        <f>'Muni-L1'!AE29</f>
        <v>2281845</v>
      </c>
      <c r="O27" s="169">
        <f>'Muni-L1'!AJ29+'Muni-L1'!AK29</f>
        <v>4152886</v>
      </c>
      <c r="P27" s="169">
        <f>'Muni-L1'!AF29+'Muni-L1'!AH29+'Muni-L1'!AI29</f>
        <v>324736</v>
      </c>
      <c r="Q27" s="169">
        <f>'Muni-L1'!AG29</f>
        <v>0</v>
      </c>
      <c r="R27" s="169">
        <f>'Muni-L1'!AL29</f>
        <v>2710658</v>
      </c>
      <c r="S27" s="169">
        <f>'Muni-L1'!AM29</f>
        <v>1376467</v>
      </c>
      <c r="T27" s="169">
        <f>'Muni-L1'!AB29</f>
        <v>0</v>
      </c>
      <c r="U27" s="169">
        <f>'Muni-L1'!AP29</f>
        <v>15790493</v>
      </c>
      <c r="V27" s="169">
        <f t="shared" si="2"/>
        <v>1151009</v>
      </c>
      <c r="W27" s="169">
        <f>'Muni-L1'!X29+'Muni-L1'!Y29</f>
        <v>583445</v>
      </c>
      <c r="X27" s="169">
        <f>'Muni-L1'!AO29</f>
        <v>0</v>
      </c>
      <c r="Y27" s="169">
        <f t="shared" si="6"/>
        <v>1</v>
      </c>
      <c r="Z27" s="169">
        <f t="shared" si="7"/>
        <v>0</v>
      </c>
    </row>
    <row r="28" spans="1:26">
      <c r="A28" s="170" t="s">
        <v>36</v>
      </c>
      <c r="B28" s="169">
        <f>'Muni-L1'!L30+'Muni-L1'!M30</f>
        <v>638066</v>
      </c>
      <c r="C28" s="169">
        <f>'Muni-L1'!N30</f>
        <v>209402</v>
      </c>
      <c r="D28" s="169">
        <f>'Muni-L1'!O30</f>
        <v>0</v>
      </c>
      <c r="E28" s="169">
        <f>'Muni-L1'!U30</f>
        <v>142881</v>
      </c>
      <c r="F28" s="169">
        <f>'Muni-L1'!V30</f>
        <v>0</v>
      </c>
      <c r="G28" s="169">
        <f>'Muni-L1'!Q30</f>
        <v>0</v>
      </c>
      <c r="H28" s="169">
        <f>'Muni-L1'!P30</f>
        <v>26374</v>
      </c>
      <c r="I28" s="169">
        <f>'Muni-L1'!R30+'Muni-L1'!S30</f>
        <v>70072</v>
      </c>
      <c r="J28" s="169">
        <f>'Muni-L1'!Z30</f>
        <v>1086794</v>
      </c>
      <c r="K28" s="169">
        <f>'Muni-L1'!AA30</f>
        <v>202877</v>
      </c>
      <c r="L28" s="169">
        <f>'Muni-L1'!AC30</f>
        <v>31422</v>
      </c>
      <c r="M28" s="169">
        <f>'Muni-L1'!AD30</f>
        <v>1000</v>
      </c>
      <c r="N28" s="169">
        <f>'Muni-L1'!AE30</f>
        <v>534896</v>
      </c>
      <c r="O28" s="169">
        <f>'Muni-L1'!AJ30+'Muni-L1'!AK30</f>
        <v>44554</v>
      </c>
      <c r="P28" s="169">
        <f>'Muni-L1'!AF30+'Muni-L1'!AH30+'Muni-L1'!AI30</f>
        <v>38567</v>
      </c>
      <c r="Q28" s="169">
        <f>'Muni-L1'!AG30</f>
        <v>0</v>
      </c>
      <c r="R28" s="169">
        <f>'Muni-L1'!AL30</f>
        <v>126696</v>
      </c>
      <c r="S28" s="169">
        <f>'Muni-L1'!AM30</f>
        <v>68711</v>
      </c>
      <c r="T28" s="169">
        <f>'Muni-L1'!AB30</f>
        <v>0</v>
      </c>
      <c r="U28" s="169">
        <f>'Muni-L1'!AP30</f>
        <v>1048724</v>
      </c>
      <c r="V28" s="169">
        <f t="shared" si="2"/>
        <v>38070</v>
      </c>
      <c r="W28" s="169">
        <f>'Muni-L1'!X30+'Muni-L1'!Y30</f>
        <v>0</v>
      </c>
      <c r="X28" s="169">
        <f>'Muni-L1'!AO30</f>
        <v>0</v>
      </c>
      <c r="Y28" s="169">
        <f t="shared" si="6"/>
        <v>-1</v>
      </c>
      <c r="Z28" s="169">
        <f t="shared" si="7"/>
        <v>1</v>
      </c>
    </row>
    <row r="29" spans="1:26">
      <c r="A29" s="170" t="s">
        <v>37</v>
      </c>
      <c r="B29" s="169">
        <f>'Muni-L1'!L31+'Muni-L1'!M31</f>
        <v>1423948</v>
      </c>
      <c r="C29" s="169">
        <f>'Muni-L1'!N31</f>
        <v>270637</v>
      </c>
      <c r="D29" s="169">
        <f>'Muni-L1'!O31</f>
        <v>2452</v>
      </c>
      <c r="E29" s="169">
        <f>'Muni-L1'!U31</f>
        <v>230281</v>
      </c>
      <c r="F29" s="169">
        <f>'Muni-L1'!V31</f>
        <v>465525</v>
      </c>
      <c r="G29" s="169">
        <f>'Muni-L1'!Q31</f>
        <v>8585</v>
      </c>
      <c r="H29" s="169">
        <f>'Muni-L1'!P31</f>
        <v>70520</v>
      </c>
      <c r="I29" s="169">
        <f>'Muni-L1'!R31+'Muni-L1'!S31</f>
        <v>69390</v>
      </c>
      <c r="J29" s="169">
        <f>'Muni-L1'!Z31</f>
        <v>2569931</v>
      </c>
      <c r="K29" s="169">
        <f>'Muni-L1'!AA31</f>
        <v>353851</v>
      </c>
      <c r="L29" s="169">
        <f>'Muni-L1'!AC31</f>
        <v>300523</v>
      </c>
      <c r="M29" s="169">
        <f>'Muni-L1'!AD31</f>
        <v>0</v>
      </c>
      <c r="N29" s="169">
        <f>'Muni-L1'!AE31</f>
        <v>1377035</v>
      </c>
      <c r="O29" s="169">
        <f>'Muni-L1'!AJ31+'Muni-L1'!AK31</f>
        <v>3210</v>
      </c>
      <c r="P29" s="169">
        <f>'Muni-L1'!AF31+'Muni-L1'!AH31+'Muni-L1'!AI31</f>
        <v>181968</v>
      </c>
      <c r="Q29" s="169">
        <f>'Muni-L1'!AG31</f>
        <v>0</v>
      </c>
      <c r="R29" s="169">
        <f>'Muni-L1'!AL31</f>
        <v>293792</v>
      </c>
      <c r="S29" s="169">
        <f>'Muni-L1'!AM31</f>
        <v>87534</v>
      </c>
      <c r="T29" s="169">
        <f>'Muni-L1'!AB31</f>
        <v>0</v>
      </c>
      <c r="U29" s="169">
        <f>'Muni-L1'!AP31</f>
        <v>2626506</v>
      </c>
      <c r="V29" s="169">
        <f t="shared" si="2"/>
        <v>-56575</v>
      </c>
      <c r="W29" s="169">
        <f>'Muni-L1'!X31+'Muni-L1'!Y31</f>
        <v>28593</v>
      </c>
      <c r="X29" s="169">
        <f>'Muni-L1'!AO31</f>
        <v>28593</v>
      </c>
      <c r="Y29" s="169">
        <f t="shared" si="6"/>
        <v>0</v>
      </c>
      <c r="Z29" s="169">
        <f t="shared" si="7"/>
        <v>0</v>
      </c>
    </row>
    <row r="30" spans="1:26">
      <c r="A30" s="171" t="s">
        <v>38</v>
      </c>
      <c r="B30" s="169">
        <f>'Muni-L1'!L32+'Muni-L1'!M32</f>
        <v>1114369</v>
      </c>
      <c r="C30" s="169">
        <f>'Muni-L1'!N32</f>
        <v>182123</v>
      </c>
      <c r="D30" s="169">
        <f>'Muni-L1'!O32</f>
        <v>33682</v>
      </c>
      <c r="E30" s="169">
        <f>'Muni-L1'!U32</f>
        <v>253414</v>
      </c>
      <c r="F30" s="169">
        <f>'Muni-L1'!V32</f>
        <v>0</v>
      </c>
      <c r="G30" s="169">
        <f>'Muni-L1'!Q32</f>
        <v>5500</v>
      </c>
      <c r="H30" s="169">
        <f>'Muni-L1'!P32</f>
        <v>1460556</v>
      </c>
      <c r="I30" s="169">
        <f>'Muni-L1'!R32+'Muni-L1'!S32</f>
        <v>81545</v>
      </c>
      <c r="J30" s="169">
        <f>'Muni-L1'!Z32</f>
        <v>3181568</v>
      </c>
      <c r="K30" s="169">
        <f>'Muni-L1'!AA32</f>
        <v>213535</v>
      </c>
      <c r="L30" s="169">
        <f>'Muni-L1'!AC32</f>
        <v>426802</v>
      </c>
      <c r="M30" s="169">
        <f>'Muni-L1'!AD32</f>
        <v>0</v>
      </c>
      <c r="N30" s="169">
        <f>'Muni-L1'!AE32</f>
        <v>534825</v>
      </c>
      <c r="O30" s="169">
        <f>'Muni-L1'!AJ32+'Muni-L1'!AK32</f>
        <v>2913151</v>
      </c>
      <c r="P30" s="169">
        <f>'Muni-L1'!AF32+'Muni-L1'!AH32+'Muni-L1'!AI32</f>
        <v>32140</v>
      </c>
      <c r="Q30" s="169">
        <f>'Muni-L1'!AG32</f>
        <v>17284</v>
      </c>
      <c r="R30" s="169">
        <f>'Muni-L1'!AL32</f>
        <v>363542</v>
      </c>
      <c r="S30" s="169">
        <f>'Muni-L1'!AM32</f>
        <v>340315</v>
      </c>
      <c r="T30" s="169">
        <f>'Muni-L1'!AB32</f>
        <v>0</v>
      </c>
      <c r="U30" s="169">
        <f>'Muni-L1'!AP32</f>
        <v>4841594</v>
      </c>
      <c r="V30" s="169">
        <f t="shared" si="2"/>
        <v>-1660026</v>
      </c>
      <c r="W30" s="169">
        <f>'Muni-L1'!X32+'Muni-L1'!Y32</f>
        <v>50379</v>
      </c>
      <c r="X30" s="169">
        <f>'Muni-L1'!AO32</f>
        <v>0</v>
      </c>
      <c r="Y30" s="169">
        <f t="shared" si="6"/>
        <v>0</v>
      </c>
      <c r="Z30" s="169">
        <f t="shared" si="7"/>
        <v>0</v>
      </c>
    </row>
    <row r="31" spans="1:26">
      <c r="A31" s="170" t="s">
        <v>39</v>
      </c>
      <c r="B31" s="169">
        <f>'Muni-L1'!L33+'Muni-L1'!M33</f>
        <v>976577</v>
      </c>
      <c r="C31" s="169">
        <f>'Muni-L1'!N33</f>
        <v>245264</v>
      </c>
      <c r="D31" s="169">
        <f>'Muni-L1'!O33</f>
        <v>19233</v>
      </c>
      <c r="E31" s="169">
        <f>'Muni-L1'!U33</f>
        <v>283192</v>
      </c>
      <c r="F31" s="169">
        <f>'Muni-L1'!V33</f>
        <v>171863</v>
      </c>
      <c r="G31" s="169">
        <f>'Muni-L1'!Q33</f>
        <v>3725</v>
      </c>
      <c r="H31" s="169">
        <f>'Muni-L1'!P33</f>
        <v>62521</v>
      </c>
      <c r="I31" s="169">
        <f>'Muni-L1'!R33+'Muni-L1'!S33</f>
        <v>203184</v>
      </c>
      <c r="J31" s="169">
        <f>'Muni-L1'!Z33</f>
        <v>2318014</v>
      </c>
      <c r="K31" s="169">
        <f>'Muni-L1'!AA33</f>
        <v>402131</v>
      </c>
      <c r="L31" s="169">
        <f>'Muni-L1'!AC33</f>
        <v>219151</v>
      </c>
      <c r="M31" s="169">
        <f>'Muni-L1'!AD33</f>
        <v>2249</v>
      </c>
      <c r="N31" s="169">
        <f>'Muni-L1'!AE33</f>
        <v>911813</v>
      </c>
      <c r="O31" s="169">
        <f>'Muni-L1'!AJ33+'Muni-L1'!AK33</f>
        <v>100586</v>
      </c>
      <c r="P31" s="169">
        <f>'Muni-L1'!AF33+'Muni-L1'!AH33+'Muni-L1'!AI33</f>
        <v>199207</v>
      </c>
      <c r="Q31" s="169">
        <f>'Muni-L1'!AG33</f>
        <v>0</v>
      </c>
      <c r="R31" s="169">
        <f>'Muni-L1'!AL33</f>
        <v>244107</v>
      </c>
      <c r="S31" s="169">
        <f>'Muni-L1'!AM33</f>
        <v>77163</v>
      </c>
      <c r="T31" s="169">
        <f>'Muni-L1'!AB33</f>
        <v>0</v>
      </c>
      <c r="U31" s="169">
        <f>'Muni-L1'!AP33</f>
        <v>2358165</v>
      </c>
      <c r="V31" s="169">
        <f t="shared" si="2"/>
        <v>-40151</v>
      </c>
      <c r="W31" s="169">
        <f>'Muni-L1'!X33+'Muni-L1'!Y33</f>
        <v>352456</v>
      </c>
      <c r="X31" s="169">
        <f>'Muni-L1'!AO33</f>
        <v>201756</v>
      </c>
      <c r="Y31" s="169">
        <f t="shared" si="6"/>
        <v>-1</v>
      </c>
      <c r="Z31" s="169">
        <f t="shared" si="7"/>
        <v>2</v>
      </c>
    </row>
    <row r="32" spans="1:26">
      <c r="A32" s="171" t="s">
        <v>105</v>
      </c>
      <c r="B32" s="169">
        <f>'Muni-L1'!L34+'Muni-L1'!M34</f>
        <v>51519</v>
      </c>
      <c r="C32" s="169">
        <f>'Muni-L1'!N34</f>
        <v>41243</v>
      </c>
      <c r="D32" s="169">
        <f>'Muni-L1'!O34</f>
        <v>0</v>
      </c>
      <c r="E32" s="169">
        <f>'Muni-L1'!U34</f>
        <v>28379</v>
      </c>
      <c r="F32" s="169">
        <f>'Muni-L1'!V34</f>
        <v>12995</v>
      </c>
      <c r="G32" s="169">
        <f>'Muni-L1'!Q34</f>
        <v>0</v>
      </c>
      <c r="H32" s="169">
        <f>'Muni-L1'!P34</f>
        <v>383</v>
      </c>
      <c r="I32" s="169">
        <f>'Muni-L1'!R34+'Muni-L1'!S34</f>
        <v>233</v>
      </c>
      <c r="J32" s="169">
        <f>'Muni-L1'!Z34</f>
        <v>134752</v>
      </c>
      <c r="K32" s="169">
        <f>'Muni-L1'!AA34</f>
        <v>45262</v>
      </c>
      <c r="L32" s="169">
        <f>'Muni-L1'!AC34</f>
        <v>4170</v>
      </c>
      <c r="M32" s="169">
        <f>'Muni-L1'!AD34</f>
        <v>0</v>
      </c>
      <c r="N32" s="169">
        <f>'Muni-L1'!AE34</f>
        <v>93368</v>
      </c>
      <c r="O32" s="169">
        <f>'Muni-L1'!AJ34+'Muni-L1'!AK34</f>
        <v>0</v>
      </c>
      <c r="P32" s="169">
        <f>'Muni-L1'!AF34+'Muni-L1'!AH34+'Muni-L1'!AI34</f>
        <v>0</v>
      </c>
      <c r="Q32" s="169">
        <f>'Muni-L1'!AG34</f>
        <v>0</v>
      </c>
      <c r="R32" s="169">
        <f>'Muni-L1'!AL34</f>
        <v>2106</v>
      </c>
      <c r="S32" s="169">
        <f>'Muni-L1'!AM34</f>
        <v>0</v>
      </c>
      <c r="T32" s="169">
        <f>'Muni-L1'!AB34</f>
        <v>0</v>
      </c>
      <c r="U32" s="169">
        <f>'Muni-L1'!AP34</f>
        <v>144906</v>
      </c>
      <c r="V32" s="169">
        <f t="shared" si="2"/>
        <v>-10154</v>
      </c>
      <c r="W32" s="169">
        <f>'Muni-L1'!X34+'Muni-L1'!Y34</f>
        <v>0</v>
      </c>
      <c r="X32" s="169">
        <f>'Muni-L1'!AO34</f>
        <v>0</v>
      </c>
      <c r="Y32" s="169">
        <f t="shared" si="6"/>
        <v>0</v>
      </c>
      <c r="Z32" s="169">
        <f t="shared" si="7"/>
        <v>0</v>
      </c>
    </row>
    <row r="33" spans="1:26">
      <c r="A33" s="170" t="s">
        <v>40</v>
      </c>
      <c r="B33" s="169">
        <f>'Muni-L1'!L35+'Muni-L1'!M35</f>
        <v>5300740</v>
      </c>
      <c r="C33" s="169">
        <f>'Muni-L1'!N35</f>
        <v>981703</v>
      </c>
      <c r="D33" s="169">
        <f>'Muni-L1'!O35</f>
        <v>216387</v>
      </c>
      <c r="E33" s="169">
        <f>'Muni-L1'!U35</f>
        <v>603610</v>
      </c>
      <c r="F33" s="169">
        <f>'Muni-L1'!V35</f>
        <v>0</v>
      </c>
      <c r="G33" s="169">
        <f>'Muni-L1'!Q35</f>
        <v>0</v>
      </c>
      <c r="H33" s="169">
        <f>'Muni-L1'!P35</f>
        <v>1659201</v>
      </c>
      <c r="I33" s="169">
        <f>'Muni-L1'!R35+'Muni-L1'!S35</f>
        <v>352540</v>
      </c>
      <c r="J33" s="169">
        <f>'Muni-L1'!Z35</f>
        <v>10126229</v>
      </c>
      <c r="K33" s="169">
        <f>'Muni-L1'!AA35</f>
        <v>2968236</v>
      </c>
      <c r="L33" s="169">
        <f>'Muni-L1'!AC35</f>
        <v>1927744</v>
      </c>
      <c r="M33" s="169">
        <f>'Muni-L1'!AD35</f>
        <v>8353</v>
      </c>
      <c r="N33" s="169">
        <f>'Muni-L1'!AE35</f>
        <v>1407954</v>
      </c>
      <c r="O33" s="169">
        <f>'Muni-L1'!AJ35+'Muni-L1'!AK35</f>
        <v>1961760</v>
      </c>
      <c r="P33" s="169">
        <f>'Muni-L1'!AF35+'Muni-L1'!AH35+'Muni-L1'!AI35</f>
        <v>476655</v>
      </c>
      <c r="Q33" s="169">
        <f>'Muni-L1'!AG35</f>
        <v>0</v>
      </c>
      <c r="R33" s="169">
        <f>'Muni-L1'!AL35</f>
        <v>1345950</v>
      </c>
      <c r="S33" s="169">
        <f>'Muni-L1'!AM35</f>
        <v>2167376</v>
      </c>
      <c r="T33" s="169">
        <f>'Muni-L1'!AB35</f>
        <v>0</v>
      </c>
      <c r="U33" s="169">
        <f>'Muni-L1'!AP35</f>
        <v>12277076</v>
      </c>
      <c r="V33" s="169">
        <f t="shared" si="2"/>
        <v>-2150847</v>
      </c>
      <c r="W33" s="169">
        <f>'Muni-L1'!X35+'Muni-L1'!Y35</f>
        <v>1012049</v>
      </c>
      <c r="X33" s="169">
        <f>'Muni-L1'!AO35</f>
        <v>13049</v>
      </c>
      <c r="Y33" s="169">
        <f t="shared" si="6"/>
        <v>-1</v>
      </c>
      <c r="Z33" s="169">
        <f t="shared" si="7"/>
        <v>-1</v>
      </c>
    </row>
    <row r="34" spans="1:26">
      <c r="A34" s="170" t="s">
        <v>41</v>
      </c>
      <c r="B34" s="169">
        <f>'Muni-L1'!L36+'Muni-L1'!M36</f>
        <v>501638</v>
      </c>
      <c r="C34" s="169">
        <f>'Muni-L1'!N36</f>
        <v>118643</v>
      </c>
      <c r="D34" s="169">
        <f>'Muni-L1'!O36</f>
        <v>0</v>
      </c>
      <c r="E34" s="169">
        <f>'Muni-L1'!U36</f>
        <v>156149</v>
      </c>
      <c r="F34" s="169">
        <f>'Muni-L1'!V36</f>
        <v>339</v>
      </c>
      <c r="G34" s="169">
        <f>'Muni-L1'!Q36</f>
        <v>3218</v>
      </c>
      <c r="H34" s="169">
        <f>'Muni-L1'!P36</f>
        <v>70087</v>
      </c>
      <c r="I34" s="169">
        <f>'Muni-L1'!R36+'Muni-L1'!S36</f>
        <v>13655</v>
      </c>
      <c r="J34" s="169">
        <f>'Muni-L1'!Z36</f>
        <v>873838</v>
      </c>
      <c r="K34" s="169">
        <f>'Muni-L1'!AA36</f>
        <v>162547</v>
      </c>
      <c r="L34" s="169">
        <f>'Muni-L1'!AC36</f>
        <v>12091</v>
      </c>
      <c r="M34" s="169">
        <f>'Muni-L1'!AD36</f>
        <v>10500</v>
      </c>
      <c r="N34" s="169">
        <f>'Muni-L1'!AE36</f>
        <v>347894</v>
      </c>
      <c r="O34" s="169">
        <f>'Muni-L1'!AJ36+'Muni-L1'!AK36</f>
        <v>97805</v>
      </c>
      <c r="P34" s="169">
        <f>'Muni-L1'!AF36+'Muni-L1'!AH36+'Muni-L1'!AI36</f>
        <v>65259</v>
      </c>
      <c r="Q34" s="169">
        <f>'Muni-L1'!AG36</f>
        <v>0</v>
      </c>
      <c r="R34" s="169">
        <f>'Muni-L1'!AL36</f>
        <v>84964</v>
      </c>
      <c r="S34" s="169">
        <f>'Muni-L1'!AM36</f>
        <v>35121</v>
      </c>
      <c r="T34" s="169">
        <f>'Muni-L1'!AB36</f>
        <v>0</v>
      </c>
      <c r="U34" s="169">
        <f>'Muni-L1'!AP36</f>
        <v>826290</v>
      </c>
      <c r="V34" s="169">
        <f t="shared" si="2"/>
        <v>47548</v>
      </c>
      <c r="W34" s="169">
        <f>'Muni-L1'!X36+'Muni-L1'!Y36</f>
        <v>10109</v>
      </c>
      <c r="X34" s="169">
        <f>'Muni-L1'!AO36</f>
        <v>10109</v>
      </c>
      <c r="Y34" s="169">
        <f t="shared" si="6"/>
        <v>0</v>
      </c>
      <c r="Z34" s="169">
        <f t="shared" si="7"/>
        <v>0</v>
      </c>
    </row>
    <row r="35" spans="1:26">
      <c r="A35" s="170" t="s">
        <v>42</v>
      </c>
      <c r="B35" s="169">
        <f>'Muni-L1'!L37+'Muni-L1'!M37</f>
        <v>2036315</v>
      </c>
      <c r="C35" s="169">
        <f>'Muni-L1'!N37</f>
        <v>227412</v>
      </c>
      <c r="D35" s="169">
        <f>'Muni-L1'!O37</f>
        <v>0</v>
      </c>
      <c r="E35" s="169">
        <f>'Muni-L1'!U37</f>
        <v>102571</v>
      </c>
      <c r="F35" s="169">
        <f>'Muni-L1'!V37</f>
        <v>0</v>
      </c>
      <c r="G35" s="169">
        <f>'Muni-L1'!Q37</f>
        <v>0</v>
      </c>
      <c r="H35" s="169">
        <f>'Muni-L1'!P37</f>
        <v>58805</v>
      </c>
      <c r="I35" s="169">
        <f>'Muni-L1'!R37+'Muni-L1'!S37</f>
        <v>56565</v>
      </c>
      <c r="J35" s="169">
        <f>'Muni-L1'!Z37</f>
        <v>2481668</v>
      </c>
      <c r="K35" s="169">
        <f>'Muni-L1'!AA37</f>
        <v>258078</v>
      </c>
      <c r="L35" s="169">
        <f>'Muni-L1'!AC37</f>
        <v>95627</v>
      </c>
      <c r="M35" s="169">
        <f>'Muni-L1'!AD37</f>
        <v>880</v>
      </c>
      <c r="N35" s="169">
        <f>'Muni-L1'!AE37</f>
        <v>1346016</v>
      </c>
      <c r="O35" s="169">
        <f>'Muni-L1'!AJ37+'Muni-L1'!AK37</f>
        <v>469238</v>
      </c>
      <c r="P35" s="169">
        <f>'Muni-L1'!AF37+'Muni-L1'!AH37+'Muni-L1'!AI37</f>
        <v>16531</v>
      </c>
      <c r="Q35" s="169">
        <f>'Muni-L1'!AG37</f>
        <v>507</v>
      </c>
      <c r="R35" s="169">
        <f>'Muni-L1'!AL37</f>
        <v>273282</v>
      </c>
      <c r="S35" s="169">
        <f>'Muni-L1'!AM37</f>
        <v>26304</v>
      </c>
      <c r="T35" s="169">
        <f>'Muni-L1'!AB37</f>
        <v>0</v>
      </c>
      <c r="U35" s="169">
        <f>'Muni-L1'!AP37</f>
        <v>2486463</v>
      </c>
      <c r="V35" s="169">
        <f t="shared" si="2"/>
        <v>-4795</v>
      </c>
      <c r="W35" s="169">
        <f>'Muni-L1'!X37+'Muni-L1'!Y37</f>
        <v>0</v>
      </c>
      <c r="X35" s="169">
        <f>'Muni-L1'!AO37</f>
        <v>0</v>
      </c>
      <c r="Y35" s="169">
        <f t="shared" si="6"/>
        <v>0</v>
      </c>
      <c r="Z35" s="169">
        <f t="shared" si="7"/>
        <v>0</v>
      </c>
    </row>
    <row r="36" spans="1:26">
      <c r="A36" s="170" t="s">
        <v>43</v>
      </c>
      <c r="B36" s="169">
        <f>'Muni-L1'!L38+'Muni-L1'!M38</f>
        <v>1120312</v>
      </c>
      <c r="C36" s="169">
        <f>'Muni-L1'!N38</f>
        <v>320892</v>
      </c>
      <c r="D36" s="169">
        <f>'Muni-L1'!O38</f>
        <v>7113</v>
      </c>
      <c r="E36" s="169">
        <f>'Muni-L1'!U38</f>
        <v>494313</v>
      </c>
      <c r="F36" s="169">
        <f>'Muni-L1'!V38</f>
        <v>430080</v>
      </c>
      <c r="G36" s="169">
        <f>'Muni-L1'!Q38</f>
        <v>10561</v>
      </c>
      <c r="H36" s="169">
        <f>'Muni-L1'!P38</f>
        <v>17946</v>
      </c>
      <c r="I36" s="169">
        <f>'Muni-L1'!R38+'Muni-L1'!S38</f>
        <v>52571</v>
      </c>
      <c r="J36" s="169">
        <f>'Muni-L1'!Z38</f>
        <v>2453788</v>
      </c>
      <c r="K36" s="169">
        <f>'Muni-L1'!AA38</f>
        <v>303513</v>
      </c>
      <c r="L36" s="169">
        <f>'Muni-L1'!AC38</f>
        <v>264675</v>
      </c>
      <c r="M36" s="169">
        <f>'Muni-L1'!AD38</f>
        <v>1500</v>
      </c>
      <c r="N36" s="169">
        <f>'Muni-L1'!AE38</f>
        <v>706914</v>
      </c>
      <c r="O36" s="169">
        <f>'Muni-L1'!AJ38+'Muni-L1'!AK38</f>
        <v>9623962</v>
      </c>
      <c r="P36" s="169">
        <f>'Muni-L1'!AF38+'Muni-L1'!AH38+'Muni-L1'!AI38</f>
        <v>105542</v>
      </c>
      <c r="Q36" s="169">
        <f>'Muni-L1'!AG38</f>
        <v>0</v>
      </c>
      <c r="R36" s="169">
        <f>'Muni-L1'!AL38</f>
        <v>218311</v>
      </c>
      <c r="S36" s="169">
        <f>'Muni-L1'!AM38</f>
        <v>106523</v>
      </c>
      <c r="T36" s="169">
        <f>'Muni-L1'!AB38</f>
        <v>0</v>
      </c>
      <c r="U36" s="169">
        <f>'Muni-L1'!AP38</f>
        <v>11330940</v>
      </c>
      <c r="V36" s="169">
        <f t="shared" si="2"/>
        <v>-8877152</v>
      </c>
      <c r="W36" s="169">
        <f>'Muni-L1'!X38+'Muni-L1'!Y38</f>
        <v>0</v>
      </c>
      <c r="X36" s="169">
        <f>'Muni-L1'!AO38</f>
        <v>0</v>
      </c>
      <c r="Y36" s="169">
        <f t="shared" si="6"/>
        <v>0</v>
      </c>
      <c r="Z36" s="169">
        <f t="shared" si="7"/>
        <v>0</v>
      </c>
    </row>
    <row r="37" spans="1:26">
      <c r="A37" s="168" t="s">
        <v>44</v>
      </c>
      <c r="B37" s="169">
        <f>'Muni-L1'!L39+'Muni-L1'!M39</f>
        <v>6981371</v>
      </c>
      <c r="C37" s="169">
        <f>'Muni-L1'!N39</f>
        <v>1912977</v>
      </c>
      <c r="D37" s="169">
        <f>'Muni-L1'!O39</f>
        <v>149262</v>
      </c>
      <c r="E37" s="169">
        <f>'Muni-L1'!U39</f>
        <v>3125029</v>
      </c>
      <c r="F37" s="169">
        <f>'Muni-L1'!V39</f>
        <v>926667</v>
      </c>
      <c r="G37" s="169">
        <f>'Muni-L1'!Q39</f>
        <v>72800</v>
      </c>
      <c r="H37" s="169">
        <f>'Muni-L1'!P39</f>
        <v>2608833</v>
      </c>
      <c r="I37" s="169">
        <f>'Muni-L1'!R39+'Muni-L1'!S39</f>
        <v>371759</v>
      </c>
      <c r="J37" s="169">
        <f>'Muni-L1'!Z39</f>
        <v>20221944</v>
      </c>
      <c r="K37" s="169">
        <f>'Muni-L1'!AA39</f>
        <v>2196120</v>
      </c>
      <c r="L37" s="169">
        <f>'Muni-L1'!AC39</f>
        <v>3542766</v>
      </c>
      <c r="M37" s="169">
        <f>'Muni-L1'!AD39</f>
        <v>0</v>
      </c>
      <c r="N37" s="169">
        <f>'Muni-L1'!AE39</f>
        <v>2952294</v>
      </c>
      <c r="O37" s="169">
        <f>'Muni-L1'!AJ39+'Muni-L1'!AK39</f>
        <v>2985616</v>
      </c>
      <c r="P37" s="169">
        <f>'Muni-L1'!AF39+'Muni-L1'!AH39+'Muni-L1'!AI39</f>
        <v>297577</v>
      </c>
      <c r="Q37" s="169">
        <f>'Muni-L1'!AG39</f>
        <v>1511738</v>
      </c>
      <c r="R37" s="169">
        <f>'Muni-L1'!AL39</f>
        <v>2702065</v>
      </c>
      <c r="S37" s="169">
        <f>'Muni-L1'!AM39</f>
        <v>753088</v>
      </c>
      <c r="T37" s="169">
        <f>'Muni-L1'!AB39</f>
        <v>0</v>
      </c>
      <c r="U37" s="169">
        <f>'Muni-L1'!AP39</f>
        <v>17118767</v>
      </c>
      <c r="V37" s="169">
        <f t="shared" si="2"/>
        <v>3103177</v>
      </c>
      <c r="W37" s="169">
        <f>'Muni-L1'!X39+'Muni-L1'!Y39</f>
        <v>4073247</v>
      </c>
      <c r="X37" s="169">
        <f>'Muni-L1'!AO39</f>
        <v>177500</v>
      </c>
      <c r="Y37" s="169">
        <f t="shared" si="6"/>
        <v>-1</v>
      </c>
      <c r="Z37" s="169">
        <f t="shared" si="7"/>
        <v>3</v>
      </c>
    </row>
    <row r="38" spans="1:26">
      <c r="A38" s="170" t="s">
        <v>45</v>
      </c>
      <c r="B38" s="169">
        <f>'Muni-L1'!L40+'Muni-L1'!M40</f>
        <v>1637994</v>
      </c>
      <c r="C38" s="169">
        <f>'Muni-L1'!N40</f>
        <v>762972</v>
      </c>
      <c r="D38" s="169">
        <f>'Muni-L1'!O40</f>
        <v>128804</v>
      </c>
      <c r="E38" s="169">
        <f>'Muni-L1'!U40</f>
        <v>420271</v>
      </c>
      <c r="F38" s="169">
        <f>'Muni-L1'!V40</f>
        <v>176383</v>
      </c>
      <c r="G38" s="169">
        <f>'Muni-L1'!Q40</f>
        <v>4487</v>
      </c>
      <c r="H38" s="169">
        <f>'Muni-L1'!P40</f>
        <v>543841</v>
      </c>
      <c r="I38" s="169">
        <f>'Muni-L1'!R40+'Muni-L1'!S40</f>
        <v>98907</v>
      </c>
      <c r="J38" s="169">
        <f>'Muni-L1'!Z40</f>
        <v>5637871</v>
      </c>
      <c r="K38" s="169">
        <f>'Muni-L1'!AA40</f>
        <v>991779</v>
      </c>
      <c r="L38" s="169">
        <f>'Muni-L1'!AC40</f>
        <v>386673</v>
      </c>
      <c r="M38" s="169">
        <f>'Muni-L1'!AD40</f>
        <v>1000</v>
      </c>
      <c r="N38" s="169">
        <f>'Muni-L1'!AE40</f>
        <v>1409899</v>
      </c>
      <c r="O38" s="169">
        <f>'Muni-L1'!AJ40+'Muni-L1'!AK40</f>
        <v>977037</v>
      </c>
      <c r="P38" s="169">
        <f>'Muni-L1'!AF40+'Muni-L1'!AH40+'Muni-L1'!AI40</f>
        <v>301802</v>
      </c>
      <c r="Q38" s="169">
        <f>'Muni-L1'!AG40</f>
        <v>0</v>
      </c>
      <c r="R38" s="169">
        <f>'Muni-L1'!AL40</f>
        <v>458202</v>
      </c>
      <c r="S38" s="169">
        <f>'Muni-L1'!AM40</f>
        <v>317269</v>
      </c>
      <c r="T38" s="169">
        <f>'Muni-L1'!AB40</f>
        <v>0</v>
      </c>
      <c r="U38" s="169">
        <f>'Muni-L1'!AP40</f>
        <v>5026621</v>
      </c>
      <c r="V38" s="169">
        <f t="shared" si="2"/>
        <v>611250</v>
      </c>
      <c r="W38" s="169">
        <f>'Muni-L1'!X40+'Muni-L1'!Y40</f>
        <v>1864212</v>
      </c>
      <c r="X38" s="169">
        <f>'Muni-L1'!AO40</f>
        <v>182960</v>
      </c>
      <c r="Y38" s="169">
        <f t="shared" si="6"/>
        <v>0</v>
      </c>
      <c r="Z38" s="169">
        <f t="shared" si="7"/>
        <v>0</v>
      </c>
    </row>
    <row r="39" spans="1:26">
      <c r="A39" s="170" t="s">
        <v>46</v>
      </c>
      <c r="B39" s="169">
        <f>'Muni-L1'!L41+'Muni-L1'!M41</f>
        <v>2041754</v>
      </c>
      <c r="C39" s="169">
        <f>'Muni-L1'!N41</f>
        <v>573781</v>
      </c>
      <c r="D39" s="169">
        <f>'Muni-L1'!O41</f>
        <v>56222</v>
      </c>
      <c r="E39" s="169">
        <f>'Muni-L1'!U41</f>
        <v>371100</v>
      </c>
      <c r="F39" s="169">
        <f>'Muni-L1'!V41</f>
        <v>66556</v>
      </c>
      <c r="G39" s="169">
        <f>'Muni-L1'!Q41</f>
        <v>55653</v>
      </c>
      <c r="H39" s="169">
        <f>'Muni-L1'!P41</f>
        <v>397371</v>
      </c>
      <c r="I39" s="169">
        <f>'Muni-L1'!R41+'Muni-L1'!S41</f>
        <v>81367</v>
      </c>
      <c r="J39" s="169">
        <f>'Muni-L1'!Z41</f>
        <v>3678475</v>
      </c>
      <c r="K39" s="169">
        <f>'Muni-L1'!AA41</f>
        <v>466105</v>
      </c>
      <c r="L39" s="169">
        <f>'Muni-L1'!AC41</f>
        <v>244664</v>
      </c>
      <c r="M39" s="169">
        <f>'Muni-L1'!AD41</f>
        <v>3000</v>
      </c>
      <c r="N39" s="169">
        <f>'Muni-L1'!AE41</f>
        <v>1182285</v>
      </c>
      <c r="O39" s="169">
        <f>'Muni-L1'!AJ41+'Muni-L1'!AK41</f>
        <v>1143331</v>
      </c>
      <c r="P39" s="169">
        <f>'Muni-L1'!AF41+'Muni-L1'!AH41+'Muni-L1'!AI41</f>
        <v>89378</v>
      </c>
      <c r="Q39" s="169">
        <f>'Muni-L1'!AG41</f>
        <v>0</v>
      </c>
      <c r="R39" s="169">
        <f>'Muni-L1'!AL41</f>
        <v>427630</v>
      </c>
      <c r="S39" s="169">
        <f>'Muni-L1'!AM41</f>
        <v>397871</v>
      </c>
      <c r="T39" s="169">
        <f>'Muni-L1'!AB41</f>
        <v>0</v>
      </c>
      <c r="U39" s="169">
        <f>'Muni-L1'!AP41</f>
        <v>3988935</v>
      </c>
      <c r="V39" s="169">
        <f t="shared" si="2"/>
        <v>-310460</v>
      </c>
      <c r="W39" s="169">
        <f>'Muni-L1'!X41+'Muni-L1'!Y41</f>
        <v>34671</v>
      </c>
      <c r="X39" s="169">
        <f>'Muni-L1'!AO41</f>
        <v>34671</v>
      </c>
      <c r="Y39" s="169">
        <f t="shared" si="6"/>
        <v>0</v>
      </c>
      <c r="Z39" s="169">
        <f t="shared" si="7"/>
        <v>0</v>
      </c>
    </row>
    <row r="40" spans="1:26">
      <c r="A40" s="171" t="s">
        <v>47</v>
      </c>
      <c r="B40" s="169">
        <f>'Muni-L1'!L42+'Muni-L1'!M42</f>
        <v>146842</v>
      </c>
      <c r="C40" s="169">
        <f>'Muni-L1'!N42</f>
        <v>55787</v>
      </c>
      <c r="D40" s="169">
        <f>'Muni-L1'!O42</f>
        <v>5497</v>
      </c>
      <c r="E40" s="169">
        <f>'Muni-L1'!U42</f>
        <v>59184</v>
      </c>
      <c r="F40" s="169">
        <f>'Muni-L1'!V42</f>
        <v>312265</v>
      </c>
      <c r="G40" s="169">
        <f>'Muni-L1'!Q42</f>
        <v>0</v>
      </c>
      <c r="H40" s="169">
        <f>'Muni-L1'!P42</f>
        <v>88840</v>
      </c>
      <c r="I40" s="169">
        <f>'Muni-L1'!R42+'Muni-L1'!S42</f>
        <v>60368</v>
      </c>
      <c r="J40" s="169">
        <f>'Muni-L1'!Z42</f>
        <v>758782</v>
      </c>
      <c r="K40" s="169">
        <f>'Muni-L1'!AA42</f>
        <v>120041</v>
      </c>
      <c r="L40" s="169">
        <f>'Muni-L1'!AC42</f>
        <v>386231</v>
      </c>
      <c r="M40" s="169">
        <f>'Muni-L1'!AD42</f>
        <v>0</v>
      </c>
      <c r="N40" s="169">
        <f>'Muni-L1'!AE42</f>
        <v>93972</v>
      </c>
      <c r="O40" s="169">
        <f>'Muni-L1'!AJ42+'Muni-L1'!AK42</f>
        <v>129999</v>
      </c>
      <c r="P40" s="169">
        <f>'Muni-L1'!AF42+'Muni-L1'!AH42+'Muni-L1'!AI42</f>
        <v>18103</v>
      </c>
      <c r="Q40" s="169">
        <f>'Muni-L1'!AG42</f>
        <v>276</v>
      </c>
      <c r="R40" s="169">
        <f>'Muni-L1'!AL42</f>
        <v>18157</v>
      </c>
      <c r="S40" s="169">
        <f>'Muni-L1'!AM42</f>
        <v>0</v>
      </c>
      <c r="T40" s="169">
        <f>'Muni-L1'!AB42</f>
        <v>0</v>
      </c>
      <c r="U40" s="169">
        <f>'Muni-L1'!AP42</f>
        <v>796779</v>
      </c>
      <c r="V40" s="169">
        <f t="shared" si="2"/>
        <v>-37997</v>
      </c>
      <c r="W40" s="169">
        <f>'Muni-L1'!X42+'Muni-L1'!Y42</f>
        <v>30000</v>
      </c>
      <c r="X40" s="169">
        <f>'Muni-L1'!AO42</f>
        <v>30000</v>
      </c>
      <c r="Y40" s="169">
        <f t="shared" si="6"/>
        <v>-1</v>
      </c>
      <c r="Z40" s="169">
        <f t="shared" si="7"/>
        <v>0</v>
      </c>
    </row>
    <row r="41" spans="1:26">
      <c r="A41" s="170" t="s">
        <v>48</v>
      </c>
      <c r="B41" s="169">
        <f>'Muni-L1'!L43+'Muni-L1'!M43</f>
        <v>5769769</v>
      </c>
      <c r="C41" s="169">
        <f>'Muni-L1'!N43</f>
        <v>1026675</v>
      </c>
      <c r="D41" s="169">
        <f>'Muni-L1'!O43</f>
        <v>75588</v>
      </c>
      <c r="E41" s="169">
        <f>'Muni-L1'!U43</f>
        <v>577393</v>
      </c>
      <c r="F41" s="169">
        <f>'Muni-L1'!V43</f>
        <v>249773</v>
      </c>
      <c r="G41" s="169">
        <f>'Muni-L1'!Q43</f>
        <v>10728</v>
      </c>
      <c r="H41" s="169">
        <f>'Muni-L1'!P43</f>
        <v>793320</v>
      </c>
      <c r="I41" s="169">
        <f>'Muni-L1'!R43+'Muni-L1'!S43</f>
        <v>883137</v>
      </c>
      <c r="J41" s="169">
        <f>'Muni-L1'!Z43</f>
        <v>14844587</v>
      </c>
      <c r="K41" s="169">
        <f>'Muni-L1'!AA43</f>
        <v>1527507</v>
      </c>
      <c r="L41" s="169">
        <f>'Muni-L1'!AC43</f>
        <v>1607356</v>
      </c>
      <c r="M41" s="169">
        <f>'Muni-L1'!AD43</f>
        <v>2266</v>
      </c>
      <c r="N41" s="169">
        <f>'Muni-L1'!AE43</f>
        <v>1870587</v>
      </c>
      <c r="O41" s="169">
        <f>'Muni-L1'!AJ43+'Muni-L1'!AK43</f>
        <v>1443229</v>
      </c>
      <c r="P41" s="169">
        <f>'Muni-L1'!AF43+'Muni-L1'!AH43+'Muni-L1'!AI43</f>
        <v>755789</v>
      </c>
      <c r="Q41" s="169">
        <f>'Muni-L1'!AG43</f>
        <v>4000</v>
      </c>
      <c r="R41" s="169">
        <f>'Muni-L1'!AL43</f>
        <v>969406</v>
      </c>
      <c r="S41" s="169">
        <f>'Muni-L1'!AM43</f>
        <v>1416184</v>
      </c>
      <c r="T41" s="169">
        <f>'Muni-L1'!AB43</f>
        <v>0</v>
      </c>
      <c r="U41" s="169">
        <f>'Muni-L1'!AP43</f>
        <v>13318667</v>
      </c>
      <c r="V41" s="169">
        <f t="shared" si="2"/>
        <v>1525920</v>
      </c>
      <c r="W41" s="169">
        <f>'Muni-L1'!X43+'Muni-L1'!Y43</f>
        <v>5458206</v>
      </c>
      <c r="X41" s="169">
        <f>'Muni-L1'!AO43</f>
        <v>3722343</v>
      </c>
      <c r="Y41" s="169">
        <f t="shared" si="6"/>
        <v>-2</v>
      </c>
      <c r="Z41" s="169">
        <f t="shared" si="7"/>
        <v>0</v>
      </c>
    </row>
    <row r="42" spans="1:26">
      <c r="A42" s="171" t="s">
        <v>49</v>
      </c>
      <c r="B42" s="169">
        <f>'Muni-L1'!L44+'Muni-L1'!M44</f>
        <v>428130</v>
      </c>
      <c r="C42" s="169">
        <f>'Muni-L1'!N44</f>
        <v>149389</v>
      </c>
      <c r="D42" s="169">
        <f>'Muni-L1'!O44</f>
        <v>3748</v>
      </c>
      <c r="E42" s="169">
        <f>'Muni-L1'!U44</f>
        <v>550774</v>
      </c>
      <c r="F42" s="169">
        <f>'Muni-L1'!V44</f>
        <v>36741</v>
      </c>
      <c r="G42" s="169">
        <f>'Muni-L1'!Q44</f>
        <v>185879</v>
      </c>
      <c r="H42" s="169">
        <f>'Muni-L1'!P44</f>
        <v>860838</v>
      </c>
      <c r="I42" s="169">
        <f>'Muni-L1'!R44+'Muni-L1'!S44</f>
        <v>43370</v>
      </c>
      <c r="J42" s="169">
        <f>'Muni-L1'!Z44</f>
        <v>2270802</v>
      </c>
      <c r="K42" s="169">
        <f>'Muni-L1'!AA44</f>
        <v>151234</v>
      </c>
      <c r="L42" s="169">
        <f>'Muni-L1'!AC44</f>
        <v>82815</v>
      </c>
      <c r="M42" s="169">
        <f>'Muni-L1'!AD44</f>
        <v>1200</v>
      </c>
      <c r="N42" s="169">
        <f>'Muni-L1'!AE44</f>
        <v>1069814</v>
      </c>
      <c r="O42" s="169">
        <f>'Muni-L1'!AJ44+'Muni-L1'!AK44</f>
        <v>710442</v>
      </c>
      <c r="P42" s="169">
        <f>'Muni-L1'!AF44+'Muni-L1'!AH44+'Muni-L1'!AI44</f>
        <v>256695</v>
      </c>
      <c r="Q42" s="169">
        <f>'Muni-L1'!AG44</f>
        <v>11029</v>
      </c>
      <c r="R42" s="169">
        <f>'Muni-L1'!AL44</f>
        <v>173820</v>
      </c>
      <c r="S42" s="169">
        <f>'Muni-L1'!AM44</f>
        <v>165452</v>
      </c>
      <c r="T42" s="169">
        <f>'Muni-L1'!AB44</f>
        <v>0</v>
      </c>
      <c r="U42" s="169">
        <f>'Muni-L1'!AP44</f>
        <v>2634434</v>
      </c>
      <c r="V42" s="169">
        <f t="shared" si="2"/>
        <v>-363632</v>
      </c>
      <c r="W42" s="169">
        <f>'Muni-L1'!X44+'Muni-L1'!Y44</f>
        <v>11933</v>
      </c>
      <c r="X42" s="169">
        <f>'Muni-L1'!AO44</f>
        <v>11933</v>
      </c>
      <c r="Y42" s="169">
        <f t="shared" si="6"/>
        <v>0</v>
      </c>
      <c r="Z42" s="169">
        <f t="shared" si="7"/>
        <v>0</v>
      </c>
    </row>
    <row r="43" spans="1:26">
      <c r="A43" s="170" t="s">
        <v>50</v>
      </c>
      <c r="B43" s="175" t="s">
        <v>440</v>
      </c>
      <c r="C43" s="175" t="s">
        <v>440</v>
      </c>
      <c r="D43" s="175" t="s">
        <v>440</v>
      </c>
      <c r="E43" s="175" t="s">
        <v>440</v>
      </c>
      <c r="F43" s="175" t="s">
        <v>440</v>
      </c>
      <c r="G43" s="175" t="s">
        <v>440</v>
      </c>
      <c r="H43" s="175" t="s">
        <v>440</v>
      </c>
      <c r="I43" s="175" t="s">
        <v>440</v>
      </c>
      <c r="J43" s="175" t="s">
        <v>440</v>
      </c>
      <c r="K43" s="175" t="s">
        <v>440</v>
      </c>
      <c r="L43" s="175" t="s">
        <v>440</v>
      </c>
      <c r="M43" s="175" t="s">
        <v>440</v>
      </c>
      <c r="N43" s="175" t="s">
        <v>440</v>
      </c>
      <c r="O43" s="175" t="s">
        <v>440</v>
      </c>
      <c r="P43" s="175" t="s">
        <v>440</v>
      </c>
      <c r="Q43" s="175" t="s">
        <v>440</v>
      </c>
      <c r="R43" s="175" t="s">
        <v>440</v>
      </c>
      <c r="S43" s="175" t="s">
        <v>440</v>
      </c>
      <c r="T43" s="175" t="s">
        <v>440</v>
      </c>
      <c r="U43" s="175" t="s">
        <v>440</v>
      </c>
      <c r="V43" s="175" t="s">
        <v>440</v>
      </c>
      <c r="W43" s="175" t="s">
        <v>440</v>
      </c>
      <c r="X43" s="175" t="s">
        <v>440</v>
      </c>
      <c r="Y43" s="175" t="s">
        <v>440</v>
      </c>
      <c r="Z43" s="175" t="s">
        <v>440</v>
      </c>
    </row>
    <row r="44" spans="1:26">
      <c r="A44" s="174" t="s">
        <v>51</v>
      </c>
      <c r="B44" s="173">
        <f>'Muni-L1'!L46+'Muni-L1'!M46</f>
        <v>20221527</v>
      </c>
      <c r="C44" s="173">
        <f>'Muni-L1'!N46</f>
        <v>14069098</v>
      </c>
      <c r="D44" s="173">
        <f>'Muni-L1'!O46</f>
        <v>539137</v>
      </c>
      <c r="E44" s="173">
        <f>'Muni-L1'!U46</f>
        <v>16750224</v>
      </c>
      <c r="F44" s="173">
        <f>'Muni-L1'!V46</f>
        <v>9719503</v>
      </c>
      <c r="G44" s="173">
        <f>'Muni-L1'!Q46</f>
        <v>429573</v>
      </c>
      <c r="H44" s="173">
        <f>'Muni-L1'!P46</f>
        <v>19245649</v>
      </c>
      <c r="I44" s="173">
        <f>'Muni-L1'!R46+'Muni-L1'!S46</f>
        <v>7509308</v>
      </c>
      <c r="J44" s="173">
        <f>'Muni-L1'!Z46</f>
        <v>93381886</v>
      </c>
      <c r="K44" s="173">
        <f>'Muni-L1'!AA46</f>
        <v>8623752</v>
      </c>
      <c r="L44" s="173">
        <f>'Muni-L1'!AC46</f>
        <v>22468206</v>
      </c>
      <c r="M44" s="173">
        <f>'Muni-L1'!AD46</f>
        <v>111111</v>
      </c>
      <c r="N44" s="173">
        <f>'Muni-L1'!AE46</f>
        <v>9613486</v>
      </c>
      <c r="O44" s="173">
        <f>'Muni-L1'!AJ46+'Muni-L1'!AK46</f>
        <v>11644182</v>
      </c>
      <c r="P44" s="173">
        <f>'Muni-L1'!AF46+'Muni-L1'!AH46+'Muni-L1'!AI46</f>
        <v>4831903</v>
      </c>
      <c r="Q44" s="173">
        <f>'Muni-L1'!AG46</f>
        <v>3317796</v>
      </c>
      <c r="R44" s="173">
        <f>'Muni-L1'!AL46</f>
        <v>18675799</v>
      </c>
      <c r="S44" s="173">
        <f>'Muni-L1'!AM46</f>
        <v>7282120</v>
      </c>
      <c r="T44" s="173">
        <f>'Muni-L1'!AB46</f>
        <v>0</v>
      </c>
      <c r="U44" s="173">
        <f>'Muni-L1'!AP46</f>
        <v>90241222</v>
      </c>
      <c r="V44" s="173">
        <f t="shared" si="2"/>
        <v>3140664</v>
      </c>
      <c r="W44" s="173">
        <f>'Muni-L1'!X46+'Muni-L1'!Y46</f>
        <v>4897867</v>
      </c>
      <c r="X44" s="173">
        <f>'Muni-L1'!AO46</f>
        <v>3672867</v>
      </c>
      <c r="Y44" s="173">
        <f t="shared" si="6"/>
        <v>0</v>
      </c>
      <c r="Z44" s="173">
        <f t="shared" si="7"/>
        <v>0</v>
      </c>
    </row>
    <row r="45" spans="1:26">
      <c r="A45" s="166" t="s">
        <v>52</v>
      </c>
      <c r="B45" s="167">
        <f>'Muni-L1'!L47+'Muni-L1'!M47</f>
        <v>49591569</v>
      </c>
      <c r="C45" s="167">
        <f>'Muni-L1'!N47</f>
        <v>96552344</v>
      </c>
      <c r="D45" s="167">
        <f>'Muni-L1'!O47</f>
        <v>2632032</v>
      </c>
      <c r="E45" s="167">
        <f>'Muni-L1'!U47</f>
        <v>22285279</v>
      </c>
      <c r="F45" s="167">
        <f>'Muni-L1'!V47</f>
        <v>28159389</v>
      </c>
      <c r="G45" s="167">
        <f>'Muni-L1'!Q47</f>
        <v>5656583</v>
      </c>
      <c r="H45" s="167">
        <f>'Muni-L1'!P47</f>
        <v>46380225</v>
      </c>
      <c r="I45" s="167">
        <f>'Muni-L1'!R47+'Muni-L1'!S47</f>
        <v>7258340</v>
      </c>
      <c r="J45" s="167">
        <f>'Muni-L1'!Z47</f>
        <v>308513685</v>
      </c>
      <c r="K45" s="167">
        <f>'Muni-L1'!AA47</f>
        <v>95283313</v>
      </c>
      <c r="L45" s="167">
        <f>'Muni-L1'!AC47</f>
        <v>20740882</v>
      </c>
      <c r="M45" s="167">
        <f>'Muni-L1'!AD47</f>
        <v>32082224</v>
      </c>
      <c r="N45" s="167">
        <f>'Muni-L1'!AE47</f>
        <v>16044646</v>
      </c>
      <c r="O45" s="167">
        <f>'Muni-L1'!AJ47+'Muni-L1'!AK47</f>
        <v>7305998</v>
      </c>
      <c r="P45" s="167">
        <f>'Muni-L1'!AF47+'Muni-L1'!AH47+'Muni-L1'!AI47</f>
        <v>52554649</v>
      </c>
      <c r="Q45" s="167">
        <f>'Muni-L1'!AG47</f>
        <v>783671</v>
      </c>
      <c r="R45" s="167">
        <f>'Muni-L1'!AL47</f>
        <v>41820436</v>
      </c>
      <c r="S45" s="167">
        <f>'Muni-L1'!AM47</f>
        <v>4894027</v>
      </c>
      <c r="T45" s="167">
        <f>'Muni-L1'!AB47</f>
        <v>17730776</v>
      </c>
      <c r="U45" s="167">
        <f>'Muni-L1'!AP47</f>
        <v>310264548</v>
      </c>
      <c r="V45" s="167">
        <f t="shared" si="2"/>
        <v>-1750863</v>
      </c>
      <c r="W45" s="167">
        <f>'Muni-L1'!X47+'Muni-L1'!Y47</f>
        <v>49997924</v>
      </c>
      <c r="X45" s="167">
        <f>'Muni-L1'!AO47</f>
        <v>21023925</v>
      </c>
      <c r="Y45" s="167">
        <f t="shared" si="6"/>
        <v>0</v>
      </c>
      <c r="Z45" s="167">
        <f t="shared" si="7"/>
        <v>1</v>
      </c>
    </row>
    <row r="46" spans="1:26">
      <c r="A46" s="171" t="s">
        <v>53</v>
      </c>
      <c r="B46" s="169">
        <f>'Muni-L1'!L48+'Muni-L1'!M48</f>
        <v>1206007</v>
      </c>
      <c r="C46" s="169">
        <f>'Muni-L1'!N48</f>
        <v>880430</v>
      </c>
      <c r="D46" s="169">
        <f>'Muni-L1'!O48</f>
        <v>54040</v>
      </c>
      <c r="E46" s="169">
        <f>'Muni-L1'!U48</f>
        <v>343619</v>
      </c>
      <c r="F46" s="169">
        <f>'Muni-L1'!V48</f>
        <v>1040020</v>
      </c>
      <c r="G46" s="169">
        <f>'Muni-L1'!Q48</f>
        <v>346834</v>
      </c>
      <c r="H46" s="169">
        <f>'Muni-L1'!P48</f>
        <v>912429</v>
      </c>
      <c r="I46" s="169">
        <f>'Muni-L1'!R48+'Muni-L1'!S48</f>
        <v>191129</v>
      </c>
      <c r="J46" s="169">
        <f>'Muni-L1'!Z48</f>
        <v>4974508</v>
      </c>
      <c r="K46" s="169">
        <f>'Muni-L1'!AA48</f>
        <v>568371</v>
      </c>
      <c r="L46" s="169">
        <f>'Muni-L1'!AC48</f>
        <v>774544</v>
      </c>
      <c r="M46" s="169">
        <f>'Muni-L1'!AD48</f>
        <v>5883</v>
      </c>
      <c r="N46" s="169">
        <f>'Muni-L1'!AE48</f>
        <v>456986</v>
      </c>
      <c r="O46" s="169">
        <f>'Muni-L1'!AJ48+'Muni-L1'!AK48</f>
        <v>654299</v>
      </c>
      <c r="P46" s="169">
        <f>'Muni-L1'!AF48+'Muni-L1'!AH48+'Muni-L1'!AI48</f>
        <v>1328316</v>
      </c>
      <c r="Q46" s="169">
        <f>'Muni-L1'!AG48</f>
        <v>3400</v>
      </c>
      <c r="R46" s="169">
        <f>'Muni-L1'!AL48</f>
        <v>628864</v>
      </c>
      <c r="S46" s="169">
        <f>'Muni-L1'!AM48</f>
        <v>354896</v>
      </c>
      <c r="T46" s="169">
        <f>'Muni-L1'!AB48</f>
        <v>0</v>
      </c>
      <c r="U46" s="169">
        <f>'Muni-L1'!AP48</f>
        <v>4775559</v>
      </c>
      <c r="V46" s="169">
        <f t="shared" si="2"/>
        <v>198949</v>
      </c>
      <c r="W46" s="169">
        <f>'Muni-L1'!X48+'Muni-L1'!Y48</f>
        <v>0</v>
      </c>
      <c r="X46" s="169">
        <f>'Muni-L1'!AO48</f>
        <v>0</v>
      </c>
      <c r="Y46" s="169">
        <f t="shared" si="6"/>
        <v>0</v>
      </c>
      <c r="Z46" s="169">
        <f t="shared" si="7"/>
        <v>0</v>
      </c>
    </row>
    <row r="47" spans="1:26">
      <c r="A47" s="170" t="s">
        <v>54</v>
      </c>
      <c r="B47" s="169">
        <f>'Muni-L1'!L49+'Muni-L1'!M49</f>
        <v>1183984</v>
      </c>
      <c r="C47" s="169">
        <f>'Muni-L1'!N49</f>
        <v>2235176</v>
      </c>
      <c r="D47" s="169">
        <f>'Muni-L1'!O49</f>
        <v>70551</v>
      </c>
      <c r="E47" s="169">
        <f>'Muni-L1'!U49</f>
        <v>493998</v>
      </c>
      <c r="F47" s="169">
        <f>'Muni-L1'!V49</f>
        <v>0</v>
      </c>
      <c r="G47" s="169">
        <f>'Muni-L1'!Q49</f>
        <v>26000</v>
      </c>
      <c r="H47" s="169">
        <f>'Muni-L1'!P49</f>
        <v>686364</v>
      </c>
      <c r="I47" s="169">
        <f>'Muni-L1'!R49+'Muni-L1'!S49</f>
        <v>256309</v>
      </c>
      <c r="J47" s="169">
        <f>'Muni-L1'!Z49</f>
        <v>4952382</v>
      </c>
      <c r="K47" s="169">
        <f>'Muni-L1'!AA49</f>
        <v>853477</v>
      </c>
      <c r="L47" s="169">
        <f>'Muni-L1'!AC49</f>
        <v>394575</v>
      </c>
      <c r="M47" s="169">
        <f>'Muni-L1'!AD49</f>
        <v>3213</v>
      </c>
      <c r="N47" s="169">
        <f>'Muni-L1'!AE49</f>
        <v>1478818</v>
      </c>
      <c r="O47" s="169">
        <f>'Muni-L1'!AJ49+'Muni-L1'!AK49</f>
        <v>1137769</v>
      </c>
      <c r="P47" s="169">
        <f>'Muni-L1'!AF49+'Muni-L1'!AH49+'Muni-L1'!AI49</f>
        <v>497131</v>
      </c>
      <c r="Q47" s="169">
        <f>'Muni-L1'!AG49</f>
        <v>0</v>
      </c>
      <c r="R47" s="169">
        <f>'Muni-L1'!AL49</f>
        <v>550536</v>
      </c>
      <c r="S47" s="169">
        <f>'Muni-L1'!AM49</f>
        <v>507569</v>
      </c>
      <c r="T47" s="169">
        <f>'Muni-L1'!AB49</f>
        <v>0</v>
      </c>
      <c r="U47" s="169">
        <f>'Muni-L1'!AP49</f>
        <v>5423088</v>
      </c>
      <c r="V47" s="169">
        <f t="shared" si="2"/>
        <v>-470706</v>
      </c>
      <c r="W47" s="169">
        <f>'Muni-L1'!X49+'Muni-L1'!Y49</f>
        <v>0</v>
      </c>
      <c r="X47" s="169">
        <f>'Muni-L1'!AO49</f>
        <v>0</v>
      </c>
      <c r="Y47" s="169">
        <f t="shared" si="6"/>
        <v>0</v>
      </c>
      <c r="Z47" s="169">
        <f t="shared" si="7"/>
        <v>0</v>
      </c>
    </row>
    <row r="48" spans="1:26">
      <c r="A48" s="170" t="s">
        <v>55</v>
      </c>
      <c r="B48" s="169">
        <f>'Muni-L1'!L50+'Muni-L1'!M50</f>
        <v>140504</v>
      </c>
      <c r="C48" s="169">
        <f>'Muni-L1'!N50</f>
        <v>1130663</v>
      </c>
      <c r="D48" s="169">
        <f>'Muni-L1'!O50</f>
        <v>23129</v>
      </c>
      <c r="E48" s="169">
        <f>'Muni-L1'!U50</f>
        <v>299256</v>
      </c>
      <c r="F48" s="169">
        <f>'Muni-L1'!V50</f>
        <v>0</v>
      </c>
      <c r="G48" s="169">
        <f>'Muni-L1'!Q50</f>
        <v>360</v>
      </c>
      <c r="H48" s="169">
        <f>'Muni-L1'!P50</f>
        <v>153397</v>
      </c>
      <c r="I48" s="169">
        <f>'Muni-L1'!R50+'Muni-L1'!S50</f>
        <v>72569</v>
      </c>
      <c r="J48" s="169">
        <f>'Muni-L1'!Z50</f>
        <v>1819878</v>
      </c>
      <c r="K48" s="169">
        <f>'Muni-L1'!AA50</f>
        <v>502504</v>
      </c>
      <c r="L48" s="169">
        <f>'Muni-L1'!AC50</f>
        <v>88596</v>
      </c>
      <c r="M48" s="169">
        <f>'Muni-L1'!AD50</f>
        <v>1031</v>
      </c>
      <c r="N48" s="169">
        <f>'Muni-L1'!AE50</f>
        <v>637956</v>
      </c>
      <c r="O48" s="169">
        <f>'Muni-L1'!AJ50+'Muni-L1'!AK50</f>
        <v>279812</v>
      </c>
      <c r="P48" s="169">
        <f>'Muni-L1'!AF50+'Muni-L1'!AH50+'Muni-L1'!AI50</f>
        <v>76797</v>
      </c>
      <c r="Q48" s="169">
        <f>'Muni-L1'!AG50</f>
        <v>0</v>
      </c>
      <c r="R48" s="169">
        <f>'Muni-L1'!AL50</f>
        <v>179598</v>
      </c>
      <c r="S48" s="169">
        <f>'Muni-L1'!AM50</f>
        <v>147919</v>
      </c>
      <c r="T48" s="169">
        <f>'Muni-L1'!AB50</f>
        <v>0</v>
      </c>
      <c r="U48" s="169">
        <f>'Muni-L1'!AP50</f>
        <v>1914213</v>
      </c>
      <c r="V48" s="169">
        <f t="shared" si="2"/>
        <v>-94335</v>
      </c>
      <c r="W48" s="169">
        <f>'Muni-L1'!X50+'Muni-L1'!Y50</f>
        <v>0</v>
      </c>
      <c r="X48" s="169">
        <f>'Muni-L1'!AO50</f>
        <v>0</v>
      </c>
      <c r="Y48" s="169">
        <f t="shared" si="6"/>
        <v>0</v>
      </c>
      <c r="Z48" s="169">
        <f t="shared" si="7"/>
        <v>0</v>
      </c>
    </row>
    <row r="49" spans="1:26">
      <c r="A49" s="170" t="s">
        <v>56</v>
      </c>
      <c r="B49" s="169">
        <f>'Muni-L1'!L51+'Muni-L1'!M51</f>
        <v>3192499</v>
      </c>
      <c r="C49" s="169">
        <f>'Muni-L1'!N51</f>
        <v>9712419</v>
      </c>
      <c r="D49" s="169">
        <f>'Muni-L1'!O51</f>
        <v>0</v>
      </c>
      <c r="E49" s="169">
        <f>'Muni-L1'!U51</f>
        <v>2259487</v>
      </c>
      <c r="F49" s="169">
        <f>'Muni-L1'!V51</f>
        <v>412705</v>
      </c>
      <c r="G49" s="169">
        <f>'Muni-L1'!Q51</f>
        <v>1297210</v>
      </c>
      <c r="H49" s="169">
        <f>'Muni-L1'!P51</f>
        <v>2550050</v>
      </c>
      <c r="I49" s="169">
        <f>'Muni-L1'!R51+'Muni-L1'!S51</f>
        <v>1678118</v>
      </c>
      <c r="J49" s="169">
        <f>'Muni-L1'!Z51</f>
        <v>24963781</v>
      </c>
      <c r="K49" s="169">
        <f>'Muni-L1'!AA51</f>
        <v>3805643</v>
      </c>
      <c r="L49" s="169">
        <f>'Muni-L1'!AC51</f>
        <v>3923680</v>
      </c>
      <c r="M49" s="169">
        <f>'Muni-L1'!AD51</f>
        <v>21300</v>
      </c>
      <c r="N49" s="169">
        <f>'Muni-L1'!AE51</f>
        <v>4180749</v>
      </c>
      <c r="O49" s="169">
        <f>'Muni-L1'!AJ51+'Muni-L1'!AK51</f>
        <v>2391313</v>
      </c>
      <c r="P49" s="169">
        <f>'Muni-L1'!AF51+'Muni-L1'!AH51+'Muni-L1'!AI51</f>
        <v>4262882</v>
      </c>
      <c r="Q49" s="169">
        <f>'Muni-L1'!AG51</f>
        <v>500</v>
      </c>
      <c r="R49" s="169">
        <f>'Muni-L1'!AL51</f>
        <v>3279495</v>
      </c>
      <c r="S49" s="169">
        <f>'Muni-L1'!AM51</f>
        <v>1046495</v>
      </c>
      <c r="T49" s="169">
        <f>'Muni-L1'!AB51</f>
        <v>0</v>
      </c>
      <c r="U49" s="169">
        <f>'Muni-L1'!AP51</f>
        <v>26732351</v>
      </c>
      <c r="V49" s="169">
        <f t="shared" si="2"/>
        <v>-1768570</v>
      </c>
      <c r="W49" s="169">
        <f>'Muni-L1'!X51+'Muni-L1'!Y51</f>
        <v>3861295</v>
      </c>
      <c r="X49" s="169">
        <f>'Muni-L1'!AO51</f>
        <v>3820295</v>
      </c>
      <c r="Y49" s="169">
        <f t="shared" si="6"/>
        <v>-2</v>
      </c>
      <c r="Z49" s="169">
        <f t="shared" si="7"/>
        <v>-1</v>
      </c>
    </row>
    <row r="50" spans="1:26">
      <c r="A50" s="170" t="s">
        <v>57</v>
      </c>
      <c r="B50" s="169">
        <f>'Muni-L1'!L52+'Muni-L1'!M52</f>
        <v>1926574</v>
      </c>
      <c r="C50" s="169">
        <f>'Muni-L1'!N52</f>
        <v>702444</v>
      </c>
      <c r="D50" s="169">
        <f>'Muni-L1'!O52</f>
        <v>45968</v>
      </c>
      <c r="E50" s="169">
        <f>'Muni-L1'!U52</f>
        <v>1439047</v>
      </c>
      <c r="F50" s="169">
        <f>'Muni-L1'!V52</f>
        <v>0</v>
      </c>
      <c r="G50" s="169">
        <f>'Muni-L1'!Q52</f>
        <v>0</v>
      </c>
      <c r="H50" s="169">
        <f>'Muni-L1'!P52</f>
        <v>525553</v>
      </c>
      <c r="I50" s="169">
        <f>'Muni-L1'!R52+'Muni-L1'!S52</f>
        <v>69957</v>
      </c>
      <c r="J50" s="169">
        <f>'Muni-L1'!Z52</f>
        <v>4709543</v>
      </c>
      <c r="K50" s="169">
        <f>'Muni-L1'!AA52</f>
        <v>557591</v>
      </c>
      <c r="L50" s="169">
        <f>'Muni-L1'!AC52</f>
        <v>513849</v>
      </c>
      <c r="M50" s="169">
        <f>'Muni-L1'!AD52</f>
        <v>348873</v>
      </c>
      <c r="N50" s="169">
        <f>'Muni-L1'!AE52</f>
        <v>2049043</v>
      </c>
      <c r="O50" s="169">
        <f>'Muni-L1'!AJ52+'Muni-L1'!AK52</f>
        <v>256193</v>
      </c>
      <c r="P50" s="169">
        <f>'Muni-L1'!AF52+'Muni-L1'!AH52+'Muni-L1'!AI52</f>
        <v>167067</v>
      </c>
      <c r="Q50" s="169">
        <f>'Muni-L1'!AG52</f>
        <v>4500</v>
      </c>
      <c r="R50" s="169">
        <f>'Muni-L1'!AL52</f>
        <v>437423</v>
      </c>
      <c r="S50" s="169">
        <f>'Muni-L1'!AM52</f>
        <v>0</v>
      </c>
      <c r="T50" s="169">
        <f>'Muni-L1'!AB52</f>
        <v>0</v>
      </c>
      <c r="U50" s="169">
        <f>'Muni-L1'!AP52</f>
        <v>4334538</v>
      </c>
      <c r="V50" s="169">
        <f t="shared" si="2"/>
        <v>375005</v>
      </c>
      <c r="W50" s="169">
        <f>'Muni-L1'!X52+'Muni-L1'!Y52</f>
        <v>0</v>
      </c>
      <c r="X50" s="169">
        <f>'Muni-L1'!AO52</f>
        <v>0</v>
      </c>
      <c r="Y50" s="169">
        <f t="shared" si="6"/>
        <v>0</v>
      </c>
      <c r="Z50" s="169">
        <f t="shared" si="7"/>
        <v>-1</v>
      </c>
    </row>
    <row r="51" spans="1:26">
      <c r="A51" s="171" t="s">
        <v>58</v>
      </c>
      <c r="B51" s="169">
        <f>'Muni-L1'!L53+'Muni-L1'!M53</f>
        <v>1900813</v>
      </c>
      <c r="C51" s="169">
        <f>'Muni-L1'!N53</f>
        <v>658638</v>
      </c>
      <c r="D51" s="169">
        <f>'Muni-L1'!O53</f>
        <v>0</v>
      </c>
      <c r="E51" s="169">
        <f>'Muni-L1'!U53</f>
        <v>227662</v>
      </c>
      <c r="F51" s="169">
        <f>'Muni-L1'!V53</f>
        <v>915691</v>
      </c>
      <c r="G51" s="169">
        <f>'Muni-L1'!Q53</f>
        <v>261021</v>
      </c>
      <c r="H51" s="169">
        <f>'Muni-L1'!P53</f>
        <v>785843</v>
      </c>
      <c r="I51" s="169">
        <f>'Muni-L1'!R53+'Muni-L1'!S53</f>
        <v>38028</v>
      </c>
      <c r="J51" s="169">
        <f>'Muni-L1'!Z53</f>
        <v>5276242</v>
      </c>
      <c r="K51" s="169">
        <f>'Muni-L1'!AA53</f>
        <v>354145</v>
      </c>
      <c r="L51" s="169">
        <f>'Muni-L1'!AC53</f>
        <v>672066</v>
      </c>
      <c r="M51" s="169">
        <f>'Muni-L1'!AD53</f>
        <v>0</v>
      </c>
      <c r="N51" s="169">
        <f>'Muni-L1'!AE53</f>
        <v>813269</v>
      </c>
      <c r="O51" s="169">
        <f>'Muni-L1'!AJ53+'Muni-L1'!AK53</f>
        <v>715138</v>
      </c>
      <c r="P51" s="169">
        <f>'Muni-L1'!AF53+'Muni-L1'!AH53+'Muni-L1'!AI53</f>
        <v>534604</v>
      </c>
      <c r="Q51" s="169">
        <f>'Muni-L1'!AG53</f>
        <v>439150</v>
      </c>
      <c r="R51" s="169">
        <f>'Muni-L1'!AL53</f>
        <v>423314</v>
      </c>
      <c r="S51" s="169">
        <f>'Muni-L1'!AM53</f>
        <v>459934</v>
      </c>
      <c r="T51" s="169">
        <f>'Muni-L1'!AB53</f>
        <v>0</v>
      </c>
      <c r="U51" s="169">
        <f>'Muni-L1'!AP53</f>
        <v>4900166</v>
      </c>
      <c r="V51" s="169">
        <f t="shared" si="2"/>
        <v>376076</v>
      </c>
      <c r="W51" s="169">
        <f>'Muni-L1'!X53+'Muni-L1'!Y53</f>
        <v>488546</v>
      </c>
      <c r="X51" s="169">
        <f>'Muni-L1'!AO53</f>
        <v>488546</v>
      </c>
      <c r="Y51" s="169">
        <f t="shared" si="6"/>
        <v>0</v>
      </c>
      <c r="Z51" s="169">
        <f t="shared" si="7"/>
        <v>0</v>
      </c>
    </row>
    <row r="52" spans="1:26">
      <c r="A52" s="170" t="s">
        <v>59</v>
      </c>
      <c r="B52" s="169">
        <f>'Muni-L1'!L54+'Muni-L1'!M54</f>
        <v>484616</v>
      </c>
      <c r="C52" s="169">
        <f>'Muni-L1'!N54</f>
        <v>778955</v>
      </c>
      <c r="D52" s="169">
        <f>'Muni-L1'!O54</f>
        <v>0</v>
      </c>
      <c r="E52" s="169">
        <f>'Muni-L1'!U54</f>
        <v>238567</v>
      </c>
      <c r="F52" s="169">
        <f>'Muni-L1'!V54</f>
        <v>0</v>
      </c>
      <c r="G52" s="169">
        <f>'Muni-L1'!Q54</f>
        <v>0</v>
      </c>
      <c r="H52" s="169">
        <f>'Muni-L1'!P54</f>
        <v>11967</v>
      </c>
      <c r="I52" s="169">
        <f>'Muni-L1'!R54+'Muni-L1'!S54</f>
        <v>14220</v>
      </c>
      <c r="J52" s="169">
        <f>'Muni-L1'!Z54</f>
        <v>1528325</v>
      </c>
      <c r="K52" s="169">
        <f>'Muni-L1'!AA54</f>
        <v>279631</v>
      </c>
      <c r="L52" s="169">
        <f>'Muni-L1'!AC54</f>
        <v>95858</v>
      </c>
      <c r="M52" s="169">
        <f>'Muni-L1'!AD54</f>
        <v>1516</v>
      </c>
      <c r="N52" s="169">
        <f>'Muni-L1'!AE54</f>
        <v>835428</v>
      </c>
      <c r="O52" s="169">
        <f>'Muni-L1'!AJ54+'Muni-L1'!AK54</f>
        <v>311307</v>
      </c>
      <c r="P52" s="169">
        <f>'Muni-L1'!AF54+'Muni-L1'!AH54+'Muni-L1'!AI54</f>
        <v>26074</v>
      </c>
      <c r="Q52" s="169">
        <f>'Muni-L1'!AG54</f>
        <v>0</v>
      </c>
      <c r="R52" s="169">
        <f>'Muni-L1'!AL54</f>
        <v>228447</v>
      </c>
      <c r="S52" s="169">
        <f>'Muni-L1'!AM54</f>
        <v>0</v>
      </c>
      <c r="T52" s="169">
        <f>'Muni-L1'!AB54</f>
        <v>0</v>
      </c>
      <c r="U52" s="169">
        <f>'Muni-L1'!AP54</f>
        <v>1778261</v>
      </c>
      <c r="V52" s="169">
        <f t="shared" si="2"/>
        <v>-249936</v>
      </c>
      <c r="W52" s="169">
        <f>'Muni-L1'!X54+'Muni-L1'!Y54</f>
        <v>0</v>
      </c>
      <c r="X52" s="169">
        <f>'Muni-L1'!AO54</f>
        <v>0</v>
      </c>
      <c r="Y52" s="169">
        <f t="shared" si="6"/>
        <v>0</v>
      </c>
      <c r="Z52" s="169">
        <f t="shared" si="7"/>
        <v>0</v>
      </c>
    </row>
    <row r="53" spans="1:26">
      <c r="A53" s="170" t="s">
        <v>60</v>
      </c>
      <c r="B53" s="169">
        <f>'Muni-L1'!L55+'Muni-L1'!M55</f>
        <v>285326</v>
      </c>
      <c r="C53" s="169">
        <f>'Muni-L1'!N55</f>
        <v>962445</v>
      </c>
      <c r="D53" s="169">
        <f>'Muni-L1'!O55</f>
        <v>0</v>
      </c>
      <c r="E53" s="169">
        <f>'Muni-L1'!U55</f>
        <v>141649</v>
      </c>
      <c r="F53" s="169">
        <f>'Muni-L1'!V55</f>
        <v>0</v>
      </c>
      <c r="G53" s="169">
        <f>'Muni-L1'!Q55</f>
        <v>0</v>
      </c>
      <c r="H53" s="169">
        <f>'Muni-L1'!P55</f>
        <v>18969</v>
      </c>
      <c r="I53" s="169">
        <f>'Muni-L1'!R55+'Muni-L1'!S55</f>
        <v>19773</v>
      </c>
      <c r="J53" s="169">
        <f>'Muni-L1'!Z55</f>
        <v>1478895</v>
      </c>
      <c r="K53" s="169">
        <f>'Muni-L1'!AA55</f>
        <v>308468</v>
      </c>
      <c r="L53" s="169">
        <f>'Muni-L1'!AC55</f>
        <v>106764</v>
      </c>
      <c r="M53" s="169">
        <f>'Muni-L1'!AD55</f>
        <v>2676</v>
      </c>
      <c r="N53" s="169">
        <f>'Muni-L1'!AE55</f>
        <v>584756</v>
      </c>
      <c r="O53" s="169">
        <f>'Muni-L1'!AJ55+'Muni-L1'!AK55</f>
        <v>142103</v>
      </c>
      <c r="P53" s="169">
        <f>'Muni-L1'!AF55+'Muni-L1'!AH55+'Muni-L1'!AI55</f>
        <v>24307</v>
      </c>
      <c r="Q53" s="169">
        <f>'Muni-L1'!AG55</f>
        <v>1253</v>
      </c>
      <c r="R53" s="169">
        <f>'Muni-L1'!AL55</f>
        <v>138797</v>
      </c>
      <c r="S53" s="169">
        <f>'Muni-L1'!AM55</f>
        <v>0</v>
      </c>
      <c r="T53" s="169">
        <f>'Muni-L1'!AB55</f>
        <v>0</v>
      </c>
      <c r="U53" s="169">
        <f>'Muni-L1'!AP55</f>
        <v>1359857</v>
      </c>
      <c r="V53" s="169">
        <f t="shared" si="2"/>
        <v>119038</v>
      </c>
      <c r="W53" s="169">
        <f>'Muni-L1'!X55+'Muni-L1'!Y55</f>
        <v>50733</v>
      </c>
      <c r="X53" s="169">
        <f>'Muni-L1'!AO55</f>
        <v>50733</v>
      </c>
      <c r="Y53" s="169">
        <f t="shared" si="6"/>
        <v>0</v>
      </c>
      <c r="Z53" s="169">
        <f t="shared" si="7"/>
        <v>0</v>
      </c>
    </row>
    <row r="54" spans="1:26">
      <c r="A54" s="170" t="s">
        <v>61</v>
      </c>
      <c r="B54" s="169">
        <f>'Muni-L1'!L56+'Muni-L1'!M56</f>
        <v>567386</v>
      </c>
      <c r="C54" s="169">
        <f>'Muni-L1'!N56</f>
        <v>1035159</v>
      </c>
      <c r="D54" s="169">
        <f>'Muni-L1'!O56</f>
        <v>45476</v>
      </c>
      <c r="E54" s="169">
        <f>'Muni-L1'!U56</f>
        <v>240885</v>
      </c>
      <c r="F54" s="169">
        <f>'Muni-L1'!V56</f>
        <v>0</v>
      </c>
      <c r="G54" s="169">
        <f>'Muni-L1'!Q56</f>
        <v>7486</v>
      </c>
      <c r="H54" s="169">
        <f>'Muni-L1'!P56</f>
        <v>9565</v>
      </c>
      <c r="I54" s="169">
        <f>'Muni-L1'!R56+'Muni-L1'!S56</f>
        <v>30192</v>
      </c>
      <c r="J54" s="169">
        <f>'Muni-L1'!Z56</f>
        <v>1936148</v>
      </c>
      <c r="K54" s="169">
        <f>'Muni-L1'!AA56</f>
        <v>287979</v>
      </c>
      <c r="L54" s="169">
        <f>'Muni-L1'!AC56</f>
        <v>328896</v>
      </c>
      <c r="M54" s="169">
        <f>'Muni-L1'!AD56</f>
        <v>1000</v>
      </c>
      <c r="N54" s="169">
        <f>'Muni-L1'!AE56</f>
        <v>949547</v>
      </c>
      <c r="O54" s="169">
        <f>'Muni-L1'!AJ56+'Muni-L1'!AK56</f>
        <v>4442</v>
      </c>
      <c r="P54" s="169">
        <f>'Muni-L1'!AF56+'Muni-L1'!AH56+'Muni-L1'!AI56</f>
        <v>49187</v>
      </c>
      <c r="Q54" s="169">
        <f>'Muni-L1'!AG56</f>
        <v>0</v>
      </c>
      <c r="R54" s="169">
        <f>'Muni-L1'!AL56</f>
        <v>145612</v>
      </c>
      <c r="S54" s="169">
        <f>'Muni-L1'!AM56</f>
        <v>140621</v>
      </c>
      <c r="T54" s="169">
        <f>'Muni-L1'!AB56</f>
        <v>0</v>
      </c>
      <c r="U54" s="169">
        <f>'Muni-L1'!AP56</f>
        <v>1907285</v>
      </c>
      <c r="V54" s="169">
        <f t="shared" si="2"/>
        <v>28863</v>
      </c>
      <c r="W54" s="169">
        <f>'Muni-L1'!X56+'Muni-L1'!Y56</f>
        <v>0</v>
      </c>
      <c r="X54" s="169">
        <f>'Muni-L1'!AO56</f>
        <v>0</v>
      </c>
      <c r="Y54" s="169">
        <f t="shared" si="6"/>
        <v>-1</v>
      </c>
      <c r="Z54" s="169">
        <f t="shared" si="7"/>
        <v>1</v>
      </c>
    </row>
    <row r="55" spans="1:26">
      <c r="A55" s="171" t="s">
        <v>62</v>
      </c>
      <c r="B55" s="169">
        <f>'Muni-L1'!L57+'Muni-L1'!M57</f>
        <v>0</v>
      </c>
      <c r="C55" s="169">
        <f>'Muni-L1'!N57</f>
        <v>39705</v>
      </c>
      <c r="D55" s="169">
        <f>'Muni-L1'!O57</f>
        <v>0</v>
      </c>
      <c r="E55" s="169">
        <f>'Muni-L1'!U57</f>
        <v>5343</v>
      </c>
      <c r="F55" s="169">
        <f>'Muni-L1'!V57</f>
        <v>0</v>
      </c>
      <c r="G55" s="169">
        <f>'Muni-L1'!Q57</f>
        <v>0</v>
      </c>
      <c r="H55" s="169">
        <f>'Muni-L1'!P57</f>
        <v>185</v>
      </c>
      <c r="I55" s="169">
        <f>'Muni-L1'!R57+'Muni-L1'!S57</f>
        <v>17550</v>
      </c>
      <c r="J55" s="169">
        <f>'Muni-L1'!Z57</f>
        <v>62783</v>
      </c>
      <c r="K55" s="169">
        <f>'Muni-L1'!AA57</f>
        <v>16808</v>
      </c>
      <c r="L55" s="169">
        <f>'Muni-L1'!AC57</f>
        <v>20315</v>
      </c>
      <c r="M55" s="169">
        <f>'Muni-L1'!AD57</f>
        <v>0</v>
      </c>
      <c r="N55" s="169">
        <f>'Muni-L1'!AE57</f>
        <v>2606</v>
      </c>
      <c r="O55" s="169">
        <f>'Muni-L1'!AJ57+'Muni-L1'!AK57</f>
        <v>0</v>
      </c>
      <c r="P55" s="169">
        <f>'Muni-L1'!AF57+'Muni-L1'!AH57+'Muni-L1'!AI57</f>
        <v>5979</v>
      </c>
      <c r="Q55" s="169">
        <f>'Muni-L1'!AG57</f>
        <v>0</v>
      </c>
      <c r="R55" s="169">
        <f>'Muni-L1'!AL57</f>
        <v>970</v>
      </c>
      <c r="S55" s="169">
        <f>'Muni-L1'!AM57</f>
        <v>0</v>
      </c>
      <c r="T55" s="169">
        <f>'Muni-L1'!AB57</f>
        <v>0</v>
      </c>
      <c r="U55" s="169">
        <f>'Muni-L1'!AP57</f>
        <v>46678</v>
      </c>
      <c r="V55" s="169">
        <f t="shared" ref="V55:V70" si="8">J55-U55</f>
        <v>16105</v>
      </c>
      <c r="W55" s="169">
        <f>'Muni-L1'!X57+'Muni-L1'!Y57</f>
        <v>0</v>
      </c>
      <c r="X55" s="169">
        <f>'Muni-L1'!AO57</f>
        <v>0</v>
      </c>
      <c r="Y55" s="169">
        <f t="shared" ref="Y55:Y70" si="9">J55-SUM(B55:I55)-W55</f>
        <v>0</v>
      </c>
      <c r="Z55" s="169">
        <f t="shared" ref="Z55:Z70" si="10">U55-SUM(K55:T55)-X55</f>
        <v>0</v>
      </c>
    </row>
    <row r="56" spans="1:26">
      <c r="A56" s="170" t="s">
        <v>63</v>
      </c>
      <c r="B56" s="169">
        <f>'Muni-L1'!L58+'Muni-L1'!M58</f>
        <v>851867</v>
      </c>
      <c r="C56" s="169">
        <f>'Muni-L1'!N58</f>
        <v>1840340</v>
      </c>
      <c r="D56" s="169">
        <f>'Muni-L1'!O58</f>
        <v>57788</v>
      </c>
      <c r="E56" s="169">
        <f>'Muni-L1'!U58</f>
        <v>414037</v>
      </c>
      <c r="F56" s="169">
        <f>'Muni-L1'!V58</f>
        <v>0</v>
      </c>
      <c r="G56" s="169">
        <f>'Muni-L1'!Q58</f>
        <v>0</v>
      </c>
      <c r="H56" s="169">
        <f>'Muni-L1'!P58</f>
        <v>123590</v>
      </c>
      <c r="I56" s="169">
        <f>'Muni-L1'!R58+'Muni-L1'!S58</f>
        <v>114141</v>
      </c>
      <c r="J56" s="169">
        <f>'Muni-L1'!Z58</f>
        <v>3519270</v>
      </c>
      <c r="K56" s="169">
        <f>'Muni-L1'!AA58</f>
        <v>499166</v>
      </c>
      <c r="L56" s="169">
        <f>'Muni-L1'!AC58</f>
        <v>79381</v>
      </c>
      <c r="M56" s="169">
        <f>'Muni-L1'!AD58</f>
        <v>6051</v>
      </c>
      <c r="N56" s="169">
        <f>'Muni-L1'!AE58</f>
        <v>2202297</v>
      </c>
      <c r="O56" s="169">
        <f>'Muni-L1'!AJ58+'Muni-L1'!AK58</f>
        <v>29608</v>
      </c>
      <c r="P56" s="169">
        <f>'Muni-L1'!AF58+'Muni-L1'!AH58+'Muni-L1'!AI58</f>
        <v>248356</v>
      </c>
      <c r="Q56" s="169">
        <f>'Muni-L1'!AG58</f>
        <v>229083</v>
      </c>
      <c r="R56" s="169">
        <f>'Muni-L1'!AL58</f>
        <v>291490</v>
      </c>
      <c r="S56" s="169">
        <f>'Muni-L1'!AM58</f>
        <v>0</v>
      </c>
      <c r="T56" s="169">
        <f>'Muni-L1'!AB58</f>
        <v>0</v>
      </c>
      <c r="U56" s="169">
        <f>'Muni-L1'!AP58</f>
        <v>3702937</v>
      </c>
      <c r="V56" s="169">
        <f t="shared" si="8"/>
        <v>-183667</v>
      </c>
      <c r="W56" s="169">
        <f>'Muni-L1'!X58+'Muni-L1'!Y58</f>
        <v>117505</v>
      </c>
      <c r="X56" s="169">
        <f>'Muni-L1'!AO58</f>
        <v>117505</v>
      </c>
      <c r="Y56" s="169">
        <f t="shared" si="9"/>
        <v>2</v>
      </c>
      <c r="Z56" s="169">
        <f t="shared" si="10"/>
        <v>0</v>
      </c>
    </row>
    <row r="57" spans="1:26">
      <c r="A57" s="170" t="s">
        <v>64</v>
      </c>
      <c r="B57" s="169">
        <f>'Muni-L1'!L59+'Muni-L1'!M59</f>
        <v>1053032</v>
      </c>
      <c r="C57" s="169">
        <f>'Muni-L1'!N59</f>
        <v>628297</v>
      </c>
      <c r="D57" s="169">
        <f>'Muni-L1'!O59</f>
        <v>17523</v>
      </c>
      <c r="E57" s="169">
        <f>'Muni-L1'!U59</f>
        <v>176256</v>
      </c>
      <c r="F57" s="169">
        <f>'Muni-L1'!V59</f>
        <v>202696</v>
      </c>
      <c r="G57" s="169">
        <f>'Muni-L1'!Q59</f>
        <v>0</v>
      </c>
      <c r="H57" s="169">
        <f>'Muni-L1'!P59</f>
        <v>125688</v>
      </c>
      <c r="I57" s="169">
        <f>'Muni-L1'!R59+'Muni-L1'!S59</f>
        <v>29277</v>
      </c>
      <c r="J57" s="169">
        <f>'Muni-L1'!Z59</f>
        <v>2831771</v>
      </c>
      <c r="K57" s="169">
        <f>'Muni-L1'!AA59</f>
        <v>388086</v>
      </c>
      <c r="L57" s="169">
        <f>'Muni-L1'!AC59</f>
        <v>7528</v>
      </c>
      <c r="M57" s="169">
        <f>'Muni-L1'!AD59</f>
        <v>1338</v>
      </c>
      <c r="N57" s="169">
        <f>'Muni-L1'!AE59</f>
        <v>691131</v>
      </c>
      <c r="O57" s="169">
        <f>'Muni-L1'!AJ59+'Muni-L1'!AK59</f>
        <v>332545</v>
      </c>
      <c r="P57" s="169">
        <f>'Muni-L1'!AF59+'Muni-L1'!AH59+'Muni-L1'!AI59</f>
        <v>286804</v>
      </c>
      <c r="Q57" s="169">
        <f>'Muni-L1'!AG59</f>
        <v>260</v>
      </c>
      <c r="R57" s="169">
        <f>'Muni-L1'!AL59</f>
        <v>295707</v>
      </c>
      <c r="S57" s="169">
        <f>'Muni-L1'!AM59</f>
        <v>53247</v>
      </c>
      <c r="T57" s="169">
        <f>'Muni-L1'!AB59</f>
        <v>0</v>
      </c>
      <c r="U57" s="169">
        <f>'Muni-L1'!AP59</f>
        <v>2655648</v>
      </c>
      <c r="V57" s="169">
        <f t="shared" si="8"/>
        <v>176123</v>
      </c>
      <c r="W57" s="169">
        <f>'Muni-L1'!X59+'Muni-L1'!Y59</f>
        <v>599001</v>
      </c>
      <c r="X57" s="169">
        <f>'Muni-L1'!AO59</f>
        <v>599001</v>
      </c>
      <c r="Y57" s="169">
        <f t="shared" si="9"/>
        <v>1</v>
      </c>
      <c r="Z57" s="169">
        <f t="shared" si="10"/>
        <v>1</v>
      </c>
    </row>
    <row r="58" spans="1:26">
      <c r="A58" s="170" t="s">
        <v>65</v>
      </c>
      <c r="B58" s="169">
        <f>'Muni-L1'!L60+'Muni-L1'!M60</f>
        <v>2815694</v>
      </c>
      <c r="C58" s="169">
        <f>'Muni-L1'!N60</f>
        <v>4871503</v>
      </c>
      <c r="D58" s="169">
        <f>'Muni-L1'!O60</f>
        <v>207610</v>
      </c>
      <c r="E58" s="169">
        <f>'Muni-L1'!U60</f>
        <v>1123827</v>
      </c>
      <c r="F58" s="169">
        <f>'Muni-L1'!V60</f>
        <v>77099</v>
      </c>
      <c r="G58" s="169">
        <f>'Muni-L1'!Q60</f>
        <v>105000</v>
      </c>
      <c r="H58" s="169">
        <f>'Muni-L1'!P60</f>
        <v>3964040</v>
      </c>
      <c r="I58" s="169">
        <f>'Muni-L1'!R60+'Muni-L1'!S60</f>
        <v>647238</v>
      </c>
      <c r="J58" s="169">
        <f>'Muni-L1'!Z60</f>
        <v>14014562</v>
      </c>
      <c r="K58" s="169">
        <f>'Muni-L1'!AA60</f>
        <v>2359983</v>
      </c>
      <c r="L58" s="169">
        <f>'Muni-L1'!AC60</f>
        <v>1531804</v>
      </c>
      <c r="M58" s="169">
        <f>'Muni-L1'!AD60</f>
        <v>84385</v>
      </c>
      <c r="N58" s="169">
        <f>'Muni-L1'!AE60</f>
        <v>2196444</v>
      </c>
      <c r="O58" s="169">
        <f>'Muni-L1'!AJ60+'Muni-L1'!AK60</f>
        <v>3479605</v>
      </c>
      <c r="P58" s="169">
        <f>'Muni-L1'!AF60+'Muni-L1'!AH60+'Muni-L1'!AI60</f>
        <v>1077595</v>
      </c>
      <c r="Q58" s="169">
        <f>'Muni-L1'!AG60</f>
        <v>0</v>
      </c>
      <c r="R58" s="169">
        <f>'Muni-L1'!AL60</f>
        <v>1285527</v>
      </c>
      <c r="S58" s="169">
        <f>'Muni-L1'!AM60</f>
        <v>4262685</v>
      </c>
      <c r="T58" s="169">
        <f>'Muni-L1'!AB60</f>
        <v>0</v>
      </c>
      <c r="U58" s="169">
        <f>'Muni-L1'!AP60</f>
        <v>16480578</v>
      </c>
      <c r="V58" s="169">
        <f t="shared" si="8"/>
        <v>-2466016</v>
      </c>
      <c r="W58" s="169">
        <f>'Muni-L1'!X60+'Muni-L1'!Y60</f>
        <v>202550</v>
      </c>
      <c r="X58" s="169">
        <f>'Muni-L1'!AO60</f>
        <v>202550</v>
      </c>
      <c r="Y58" s="169">
        <f t="shared" si="9"/>
        <v>1</v>
      </c>
      <c r="Z58" s="169">
        <f t="shared" si="10"/>
        <v>0</v>
      </c>
    </row>
    <row r="59" spans="1:26">
      <c r="A59" s="170" t="s">
        <v>66</v>
      </c>
      <c r="B59" s="169">
        <f>'Muni-L1'!L61+'Muni-L1'!M61</f>
        <v>1297775</v>
      </c>
      <c r="C59" s="169">
        <f>'Muni-L1'!N61</f>
        <v>3611321</v>
      </c>
      <c r="D59" s="169">
        <f>'Muni-L1'!O61</f>
        <v>152312</v>
      </c>
      <c r="E59" s="169">
        <f>'Muni-L1'!U61</f>
        <v>2890493</v>
      </c>
      <c r="F59" s="169">
        <f>'Muni-L1'!V61</f>
        <v>15558</v>
      </c>
      <c r="G59" s="169">
        <f>'Muni-L1'!Q61</f>
        <v>94696</v>
      </c>
      <c r="H59" s="169">
        <f>'Muni-L1'!P61</f>
        <v>4430460</v>
      </c>
      <c r="I59" s="169">
        <f>'Muni-L1'!R61+'Muni-L1'!S61</f>
        <v>814395</v>
      </c>
      <c r="J59" s="169">
        <f>'Muni-L1'!Z61</f>
        <v>13506943</v>
      </c>
      <c r="K59" s="169">
        <f>'Muni-L1'!AA61</f>
        <v>3272905</v>
      </c>
      <c r="L59" s="169">
        <f>'Muni-L1'!AC61</f>
        <v>1548807</v>
      </c>
      <c r="M59" s="169">
        <f>'Muni-L1'!AD61</f>
        <v>4300</v>
      </c>
      <c r="N59" s="169">
        <f>'Muni-L1'!AE61</f>
        <v>3848494</v>
      </c>
      <c r="O59" s="169">
        <f>'Muni-L1'!AJ61+'Muni-L1'!AK61</f>
        <v>114200</v>
      </c>
      <c r="P59" s="169">
        <f>'Muni-L1'!AF61+'Muni-L1'!AH61+'Muni-L1'!AI61</f>
        <v>1079785</v>
      </c>
      <c r="Q59" s="169">
        <f>'Muni-L1'!AG61</f>
        <v>5491</v>
      </c>
      <c r="R59" s="169">
        <f>'Muni-L1'!AL61</f>
        <v>876963</v>
      </c>
      <c r="S59" s="169">
        <f>'Muni-L1'!AM61</f>
        <v>256008</v>
      </c>
      <c r="T59" s="169">
        <f>'Muni-L1'!AB61</f>
        <v>0</v>
      </c>
      <c r="U59" s="169">
        <f>'Muni-L1'!AP61</f>
        <v>11206886</v>
      </c>
      <c r="V59" s="169">
        <f t="shared" si="8"/>
        <v>2300057</v>
      </c>
      <c r="W59" s="169">
        <f>'Muni-L1'!X61+'Muni-L1'!Y61</f>
        <v>199933</v>
      </c>
      <c r="X59" s="169">
        <f>'Muni-L1'!AO61</f>
        <v>199933</v>
      </c>
      <c r="Y59" s="169">
        <f t="shared" si="9"/>
        <v>0</v>
      </c>
      <c r="Z59" s="169">
        <f t="shared" si="10"/>
        <v>0</v>
      </c>
    </row>
    <row r="60" spans="1:26">
      <c r="A60" s="171" t="s">
        <v>67</v>
      </c>
      <c r="B60" s="169">
        <f>'Muni-L1'!L62+'Muni-L1'!M62</f>
        <v>321997</v>
      </c>
      <c r="C60" s="169">
        <f>'Muni-L1'!N62</f>
        <v>135155</v>
      </c>
      <c r="D60" s="169">
        <f>'Muni-L1'!O62</f>
        <v>54543</v>
      </c>
      <c r="E60" s="169">
        <f>'Muni-L1'!U62</f>
        <v>78699</v>
      </c>
      <c r="F60" s="169">
        <f>'Muni-L1'!V62</f>
        <v>0</v>
      </c>
      <c r="G60" s="169">
        <f>'Muni-L1'!Q62</f>
        <v>435247</v>
      </c>
      <c r="H60" s="169">
        <f>'Muni-L1'!P62</f>
        <v>248724</v>
      </c>
      <c r="I60" s="169">
        <f>'Muni-L1'!R62+'Muni-L1'!S62</f>
        <v>59477</v>
      </c>
      <c r="J60" s="169">
        <f>'Muni-L1'!Z62</f>
        <v>1542292</v>
      </c>
      <c r="K60" s="169">
        <f>'Muni-L1'!AA62</f>
        <v>167924</v>
      </c>
      <c r="L60" s="169">
        <f>'Muni-L1'!AC62</f>
        <v>205206</v>
      </c>
      <c r="M60" s="169">
        <f>'Muni-L1'!AD62</f>
        <v>187</v>
      </c>
      <c r="N60" s="169">
        <f>'Muni-L1'!AE62</f>
        <v>192956</v>
      </c>
      <c r="O60" s="169">
        <f>'Muni-L1'!AJ62+'Muni-L1'!AK62</f>
        <v>96964</v>
      </c>
      <c r="P60" s="169">
        <f>'Muni-L1'!AF62+'Muni-L1'!AH62+'Muni-L1'!AI62</f>
        <v>246295</v>
      </c>
      <c r="Q60" s="169">
        <f>'Muni-L1'!AG62</f>
        <v>0</v>
      </c>
      <c r="R60" s="169">
        <f>'Muni-L1'!AL62</f>
        <v>87507</v>
      </c>
      <c r="S60" s="169">
        <f>'Muni-L1'!AM62</f>
        <v>209841</v>
      </c>
      <c r="T60" s="169">
        <f>'Muni-L1'!AB62</f>
        <v>0</v>
      </c>
      <c r="U60" s="169">
        <f>'Muni-L1'!AP62</f>
        <v>1343830</v>
      </c>
      <c r="V60" s="169">
        <f t="shared" si="8"/>
        <v>198462</v>
      </c>
      <c r="W60" s="169">
        <f>'Muni-L1'!X62+'Muni-L1'!Y62</f>
        <v>208450</v>
      </c>
      <c r="X60" s="169">
        <f>'Muni-L1'!AO62</f>
        <v>136950</v>
      </c>
      <c r="Y60" s="169">
        <f t="shared" si="9"/>
        <v>0</v>
      </c>
      <c r="Z60" s="169">
        <f t="shared" si="10"/>
        <v>0</v>
      </c>
    </row>
    <row r="61" spans="1:26">
      <c r="A61" s="168" t="s">
        <v>68</v>
      </c>
      <c r="B61" s="169">
        <f>'Muni-L1'!L63+'Muni-L1'!M63</f>
        <v>1953340</v>
      </c>
      <c r="C61" s="169">
        <f>'Muni-L1'!N63</f>
        <v>1165271</v>
      </c>
      <c r="D61" s="169">
        <f>'Muni-L1'!O63</f>
        <v>83288</v>
      </c>
      <c r="E61" s="169">
        <f>'Muni-L1'!U63</f>
        <v>1075904</v>
      </c>
      <c r="F61" s="169">
        <f>'Muni-L1'!V63</f>
        <v>175937</v>
      </c>
      <c r="G61" s="169">
        <f>'Muni-L1'!Q63</f>
        <v>12379</v>
      </c>
      <c r="H61" s="169">
        <f>'Muni-L1'!P63</f>
        <v>1571962</v>
      </c>
      <c r="I61" s="169">
        <f>'Muni-L1'!R63+'Muni-L1'!S63</f>
        <v>122393</v>
      </c>
      <c r="J61" s="169">
        <f>'Muni-L1'!Z63</f>
        <v>6857224</v>
      </c>
      <c r="K61" s="169">
        <f>'Muni-L1'!AA63</f>
        <v>696815</v>
      </c>
      <c r="L61" s="169">
        <f>'Muni-L1'!AC63</f>
        <v>2152362</v>
      </c>
      <c r="M61" s="169">
        <f>'Muni-L1'!AD63</f>
        <v>10000</v>
      </c>
      <c r="N61" s="169">
        <f>'Muni-L1'!AE63</f>
        <v>865971</v>
      </c>
      <c r="O61" s="169">
        <f>'Muni-L1'!AJ63+'Muni-L1'!AK63</f>
        <v>1426825</v>
      </c>
      <c r="P61" s="169">
        <f>'Muni-L1'!AF63+'Muni-L1'!AH63+'Muni-L1'!AI63</f>
        <v>107973</v>
      </c>
      <c r="Q61" s="169">
        <f>'Muni-L1'!AG63</f>
        <v>385796</v>
      </c>
      <c r="R61" s="169">
        <f>'Muni-L1'!AL63</f>
        <v>1138931</v>
      </c>
      <c r="S61" s="169">
        <f>'Muni-L1'!AM63</f>
        <v>350975</v>
      </c>
      <c r="T61" s="169">
        <f>'Muni-L1'!AB63</f>
        <v>0</v>
      </c>
      <c r="U61" s="169">
        <f>'Muni-L1'!AP63</f>
        <v>7135647</v>
      </c>
      <c r="V61" s="169">
        <f t="shared" si="8"/>
        <v>-278423</v>
      </c>
      <c r="W61" s="169">
        <f>'Muni-L1'!X63+'Muni-L1'!Y63</f>
        <v>696750</v>
      </c>
      <c r="X61" s="169">
        <f>'Muni-L1'!AO63</f>
        <v>0</v>
      </c>
      <c r="Y61" s="169">
        <f t="shared" si="9"/>
        <v>0</v>
      </c>
      <c r="Z61" s="169">
        <f t="shared" si="10"/>
        <v>-1</v>
      </c>
    </row>
    <row r="62" spans="1:26">
      <c r="A62" s="170" t="s">
        <v>69</v>
      </c>
      <c r="B62" s="169">
        <f>'Muni-L1'!L64+'Muni-L1'!M64</f>
        <v>466688</v>
      </c>
      <c r="C62" s="169">
        <f>'Muni-L1'!N64</f>
        <v>2533365</v>
      </c>
      <c r="D62" s="169">
        <f>'Muni-L1'!O64</f>
        <v>140500</v>
      </c>
      <c r="E62" s="169">
        <f>'Muni-L1'!U64</f>
        <v>682812</v>
      </c>
      <c r="F62" s="169">
        <f>'Muni-L1'!V64</f>
        <v>0</v>
      </c>
      <c r="G62" s="169">
        <f>'Muni-L1'!Q64</f>
        <v>0</v>
      </c>
      <c r="H62" s="169">
        <f>'Muni-L1'!P64</f>
        <v>135392</v>
      </c>
      <c r="I62" s="169">
        <f>'Muni-L1'!R64+'Muni-L1'!S64</f>
        <v>156964</v>
      </c>
      <c r="J62" s="169">
        <f>'Muni-L1'!Z64</f>
        <v>4867166</v>
      </c>
      <c r="K62" s="169">
        <f>'Muni-L1'!AA64</f>
        <v>1039144</v>
      </c>
      <c r="L62" s="169">
        <f>'Muni-L1'!AC64</f>
        <v>205996</v>
      </c>
      <c r="M62" s="169">
        <f>'Muni-L1'!AD64</f>
        <v>7313</v>
      </c>
      <c r="N62" s="169">
        <f>'Muni-L1'!AE64</f>
        <v>2044553</v>
      </c>
      <c r="O62" s="169">
        <f>'Muni-L1'!AJ64+'Muni-L1'!AK64</f>
        <v>225</v>
      </c>
      <c r="P62" s="169">
        <f>'Muni-L1'!AF64+'Muni-L1'!AH64+'Muni-L1'!AI64</f>
        <v>337178</v>
      </c>
      <c r="Q62" s="169">
        <f>'Muni-L1'!AG64</f>
        <v>2899</v>
      </c>
      <c r="R62" s="169">
        <f>'Muni-L1'!AL64</f>
        <v>853165</v>
      </c>
      <c r="S62" s="169">
        <f>'Muni-L1'!AM64</f>
        <v>1049</v>
      </c>
      <c r="T62" s="169">
        <f>'Muni-L1'!AB64</f>
        <v>0</v>
      </c>
      <c r="U62" s="169">
        <f>'Muni-L1'!AP64</f>
        <v>5242967</v>
      </c>
      <c r="V62" s="169">
        <f t="shared" si="8"/>
        <v>-375801</v>
      </c>
      <c r="W62" s="169">
        <f>'Muni-L1'!X64+'Muni-L1'!Y64</f>
        <v>751445</v>
      </c>
      <c r="X62" s="169">
        <f>'Muni-L1'!AO64</f>
        <v>751445</v>
      </c>
      <c r="Y62" s="169">
        <f t="shared" si="9"/>
        <v>0</v>
      </c>
      <c r="Z62" s="169">
        <f t="shared" si="10"/>
        <v>0</v>
      </c>
    </row>
    <row r="63" spans="1:26">
      <c r="A63" s="170" t="s">
        <v>70</v>
      </c>
      <c r="B63" s="169">
        <f>'Muni-L1'!L65+'Muni-L1'!M65</f>
        <v>1851391</v>
      </c>
      <c r="C63" s="169">
        <f>'Muni-L1'!N65</f>
        <v>1677028</v>
      </c>
      <c r="D63" s="169">
        <f>'Muni-L1'!O65</f>
        <v>153466</v>
      </c>
      <c r="E63" s="169">
        <f>'Muni-L1'!U65</f>
        <v>517299</v>
      </c>
      <c r="F63" s="169">
        <f>'Muni-L1'!V65</f>
        <v>0</v>
      </c>
      <c r="G63" s="169">
        <f>'Muni-L1'!Q65</f>
        <v>0</v>
      </c>
      <c r="H63" s="169">
        <f>'Muni-L1'!P65</f>
        <v>1432784</v>
      </c>
      <c r="I63" s="169">
        <f>'Muni-L1'!R65+'Muni-L1'!S65</f>
        <v>366011</v>
      </c>
      <c r="J63" s="169">
        <f>'Muni-L1'!Z65</f>
        <v>6068210</v>
      </c>
      <c r="K63" s="169">
        <f>'Muni-L1'!AA65</f>
        <v>846832</v>
      </c>
      <c r="L63" s="169">
        <f>'Muni-L1'!AC65</f>
        <v>1257290</v>
      </c>
      <c r="M63" s="169">
        <f>'Muni-L1'!AD65</f>
        <v>2089</v>
      </c>
      <c r="N63" s="169">
        <f>'Muni-L1'!AE65</f>
        <v>1314788</v>
      </c>
      <c r="O63" s="169">
        <f>'Muni-L1'!AJ65+'Muni-L1'!AK65</f>
        <v>693745</v>
      </c>
      <c r="P63" s="169">
        <f>'Muni-L1'!AF65+'Muni-L1'!AH65+'Muni-L1'!AI65</f>
        <v>1305219</v>
      </c>
      <c r="Q63" s="169">
        <f>'Muni-L1'!AG65</f>
        <v>4203</v>
      </c>
      <c r="R63" s="169">
        <f>'Muni-L1'!AL65</f>
        <v>702706</v>
      </c>
      <c r="S63" s="169">
        <f>'Muni-L1'!AM65</f>
        <v>128704</v>
      </c>
      <c r="T63" s="169">
        <f>'Muni-L1'!AB65</f>
        <v>0</v>
      </c>
      <c r="U63" s="169">
        <f>'Muni-L1'!AP65</f>
        <v>6325807</v>
      </c>
      <c r="V63" s="169">
        <f t="shared" si="8"/>
        <v>-257597</v>
      </c>
      <c r="W63" s="169">
        <f>'Muni-L1'!X65+'Muni-L1'!Y65</f>
        <v>70231</v>
      </c>
      <c r="X63" s="169">
        <f>'Muni-L1'!AO65</f>
        <v>70231</v>
      </c>
      <c r="Y63" s="169">
        <f t="shared" si="9"/>
        <v>0</v>
      </c>
      <c r="Z63" s="169">
        <f t="shared" si="10"/>
        <v>0</v>
      </c>
    </row>
    <row r="64" spans="1:26">
      <c r="A64" s="171" t="s">
        <v>71</v>
      </c>
      <c r="B64" s="169">
        <f>'Muni-L1'!L66+'Muni-L1'!M66</f>
        <v>1079444</v>
      </c>
      <c r="C64" s="169">
        <f>'Muni-L1'!N66</f>
        <v>566629</v>
      </c>
      <c r="D64" s="169">
        <f>'Muni-L1'!O66</f>
        <v>55006</v>
      </c>
      <c r="E64" s="169">
        <f>'Muni-L1'!U66</f>
        <v>128251</v>
      </c>
      <c r="F64" s="169">
        <f>'Muni-L1'!V66</f>
        <v>147772</v>
      </c>
      <c r="G64" s="169">
        <f>'Muni-L1'!Q66</f>
        <v>406016</v>
      </c>
      <c r="H64" s="169">
        <f>'Muni-L1'!P66</f>
        <v>729051</v>
      </c>
      <c r="I64" s="169">
        <f>'Muni-L1'!R66+'Muni-L1'!S66</f>
        <v>107267</v>
      </c>
      <c r="J64" s="169">
        <f>'Muni-L1'!Z66</f>
        <v>3219436</v>
      </c>
      <c r="K64" s="169">
        <f>'Muni-L1'!AA66</f>
        <v>400632</v>
      </c>
      <c r="L64" s="169">
        <f>'Muni-L1'!AC66</f>
        <v>928676</v>
      </c>
      <c r="M64" s="169">
        <f>'Muni-L1'!AD66</f>
        <v>450</v>
      </c>
      <c r="N64" s="169">
        <f>'Muni-L1'!AE66</f>
        <v>443905</v>
      </c>
      <c r="O64" s="169">
        <f>'Muni-L1'!AJ66+'Muni-L1'!AK66</f>
        <v>561268</v>
      </c>
      <c r="P64" s="169">
        <f>'Muni-L1'!AF66+'Muni-L1'!AH66+'Muni-L1'!AI66</f>
        <v>54222</v>
      </c>
      <c r="Q64" s="169">
        <f>'Muni-L1'!AG66</f>
        <v>152633</v>
      </c>
      <c r="R64" s="169">
        <f>'Muni-L1'!AL66</f>
        <v>638495</v>
      </c>
      <c r="S64" s="169">
        <f>'Muni-L1'!AM66</f>
        <v>25859</v>
      </c>
      <c r="T64" s="169">
        <f>'Muni-L1'!AB66</f>
        <v>0</v>
      </c>
      <c r="U64" s="169">
        <f>'Muni-L1'!AP66</f>
        <v>3206140</v>
      </c>
      <c r="V64" s="169">
        <f t="shared" si="8"/>
        <v>13296</v>
      </c>
      <c r="W64" s="169">
        <f>'Muni-L1'!X66+'Muni-L1'!Y66</f>
        <v>0</v>
      </c>
      <c r="X64" s="169">
        <f>'Muni-L1'!AO66</f>
        <v>0</v>
      </c>
      <c r="Y64" s="169">
        <f t="shared" si="9"/>
        <v>0</v>
      </c>
      <c r="Z64" s="169">
        <f t="shared" si="10"/>
        <v>0</v>
      </c>
    </row>
    <row r="65" spans="1:26">
      <c r="A65" s="170" t="s">
        <v>72</v>
      </c>
      <c r="B65" s="169">
        <f>'Muni-L1'!L67+'Muni-L1'!M67</f>
        <v>592871</v>
      </c>
      <c r="C65" s="169">
        <f>'Muni-L1'!N67</f>
        <v>924822</v>
      </c>
      <c r="D65" s="169">
        <f>'Muni-L1'!O67</f>
        <v>0</v>
      </c>
      <c r="E65" s="169">
        <f>'Muni-L1'!U67</f>
        <v>250518</v>
      </c>
      <c r="F65" s="169">
        <f>'Muni-L1'!V67</f>
        <v>122942</v>
      </c>
      <c r="G65" s="169">
        <f>'Muni-L1'!Q67</f>
        <v>0</v>
      </c>
      <c r="H65" s="169">
        <f>'Muni-L1'!P67</f>
        <v>42807</v>
      </c>
      <c r="I65" s="169">
        <f>'Muni-L1'!R67+'Muni-L1'!S67</f>
        <v>161150</v>
      </c>
      <c r="J65" s="169">
        <f>'Muni-L1'!Z67</f>
        <v>2095110</v>
      </c>
      <c r="K65" s="169">
        <f>'Muni-L1'!AA67</f>
        <v>353697</v>
      </c>
      <c r="L65" s="169">
        <f>'Muni-L1'!AC67</f>
        <v>161343</v>
      </c>
      <c r="M65" s="169">
        <f>'Muni-L1'!AD67</f>
        <v>8761</v>
      </c>
      <c r="N65" s="169">
        <f>'Muni-L1'!AE67</f>
        <v>1201721</v>
      </c>
      <c r="O65" s="169">
        <f>'Muni-L1'!AJ67+'Muni-L1'!AK67</f>
        <v>57279</v>
      </c>
      <c r="P65" s="169">
        <f>'Muni-L1'!AF67+'Muni-L1'!AH67+'Muni-L1'!AI67</f>
        <v>137385</v>
      </c>
      <c r="Q65" s="169">
        <f>'Muni-L1'!AG67</f>
        <v>0</v>
      </c>
      <c r="R65" s="169">
        <f>'Muni-L1'!AL67</f>
        <v>196120</v>
      </c>
      <c r="S65" s="169">
        <f>'Muni-L1'!AM67</f>
        <v>0</v>
      </c>
      <c r="T65" s="169">
        <f>'Muni-L1'!AB67</f>
        <v>0</v>
      </c>
      <c r="U65" s="169">
        <f>'Muni-L1'!AP67</f>
        <v>2116306</v>
      </c>
      <c r="V65" s="169">
        <f t="shared" si="8"/>
        <v>-21196</v>
      </c>
      <c r="W65" s="169">
        <f>'Muni-L1'!X67+'Muni-L1'!Y67</f>
        <v>0</v>
      </c>
      <c r="X65" s="169">
        <f>'Muni-L1'!AO67</f>
        <v>0</v>
      </c>
      <c r="Y65" s="169">
        <f t="shared" si="9"/>
        <v>0</v>
      </c>
      <c r="Z65" s="169">
        <f t="shared" si="10"/>
        <v>0</v>
      </c>
    </row>
    <row r="66" spans="1:26">
      <c r="A66" s="170" t="s">
        <v>73</v>
      </c>
      <c r="B66" s="169">
        <f>'Muni-L1'!L68+'Muni-L1'!M68</f>
        <v>693371</v>
      </c>
      <c r="C66" s="169">
        <f>'Muni-L1'!N68</f>
        <v>497647</v>
      </c>
      <c r="D66" s="169">
        <f>'Muni-L1'!O68</f>
        <v>18056</v>
      </c>
      <c r="E66" s="169">
        <f>'Muni-L1'!U68</f>
        <v>142498</v>
      </c>
      <c r="F66" s="169">
        <f>'Muni-L1'!V68</f>
        <v>0</v>
      </c>
      <c r="G66" s="169">
        <f>'Muni-L1'!Q68</f>
        <v>0</v>
      </c>
      <c r="H66" s="169">
        <f>'Muni-L1'!P68</f>
        <v>29935</v>
      </c>
      <c r="I66" s="169">
        <f>'Muni-L1'!R68+'Muni-L1'!S68</f>
        <v>57778</v>
      </c>
      <c r="J66" s="169">
        <f>'Muni-L1'!Z68</f>
        <v>1500755</v>
      </c>
      <c r="K66" s="169">
        <f>'Muni-L1'!AA68</f>
        <v>160118</v>
      </c>
      <c r="L66" s="169">
        <f>'Muni-L1'!AC68</f>
        <v>50723</v>
      </c>
      <c r="M66" s="169">
        <f>'Muni-L1'!AD68</f>
        <v>267</v>
      </c>
      <c r="N66" s="169">
        <f>'Muni-L1'!AE68</f>
        <v>829235</v>
      </c>
      <c r="O66" s="169">
        <f>'Muni-L1'!AJ68+'Muni-L1'!AK68</f>
        <v>23127</v>
      </c>
      <c r="P66" s="169">
        <f>'Muni-L1'!AF68+'Muni-L1'!AH68+'Muni-L1'!AI68</f>
        <v>16196</v>
      </c>
      <c r="Q66" s="169">
        <f>'Muni-L1'!AG68</f>
        <v>0</v>
      </c>
      <c r="R66" s="169">
        <f>'Muni-L1'!AL68</f>
        <v>191962</v>
      </c>
      <c r="S66" s="169">
        <f>'Muni-L1'!AM68</f>
        <v>81665</v>
      </c>
      <c r="T66" s="169">
        <f>'Muni-L1'!AB68</f>
        <v>0</v>
      </c>
      <c r="U66" s="169">
        <f>'Muni-L1'!AP68</f>
        <v>1353293</v>
      </c>
      <c r="V66" s="169">
        <f t="shared" si="8"/>
        <v>147462</v>
      </c>
      <c r="W66" s="169">
        <f>'Muni-L1'!X68+'Muni-L1'!Y68</f>
        <v>61470</v>
      </c>
      <c r="X66" s="169">
        <f>'Muni-L1'!AO68</f>
        <v>0</v>
      </c>
      <c r="Y66" s="169">
        <f t="shared" si="9"/>
        <v>0</v>
      </c>
      <c r="Z66" s="169">
        <f t="shared" si="10"/>
        <v>0</v>
      </c>
    </row>
    <row r="67" spans="1:26">
      <c r="A67" s="170" t="s">
        <v>74</v>
      </c>
      <c r="B67" s="169">
        <f>'Muni-L1'!L69+'Muni-L1'!M69</f>
        <v>611139</v>
      </c>
      <c r="C67" s="169">
        <f>'Muni-L1'!N69</f>
        <v>1106553</v>
      </c>
      <c r="D67" s="169">
        <f>'Muni-L1'!O69</f>
        <v>0</v>
      </c>
      <c r="E67" s="169">
        <f>'Muni-L1'!U69</f>
        <v>348516</v>
      </c>
      <c r="F67" s="169">
        <f>'Muni-L1'!V69</f>
        <v>196846</v>
      </c>
      <c r="G67" s="169">
        <f>'Muni-L1'!Q69</f>
        <v>0</v>
      </c>
      <c r="H67" s="169">
        <f>'Muni-L1'!P69</f>
        <v>30384</v>
      </c>
      <c r="I67" s="169">
        <f>'Muni-L1'!R69+'Muni-L1'!S69</f>
        <v>294177</v>
      </c>
      <c r="J67" s="169">
        <f>'Muni-L1'!Z69</f>
        <v>2707921</v>
      </c>
      <c r="K67" s="169">
        <f>'Muni-L1'!AA69</f>
        <v>487385</v>
      </c>
      <c r="L67" s="169">
        <f>'Muni-L1'!AC69</f>
        <v>75441</v>
      </c>
      <c r="M67" s="169">
        <f>'Muni-L1'!AD69</f>
        <v>2664</v>
      </c>
      <c r="N67" s="169">
        <f>'Muni-L1'!AE69</f>
        <v>1044374</v>
      </c>
      <c r="O67" s="169">
        <f>'Muni-L1'!AJ69+'Muni-L1'!AK69</f>
        <v>4349</v>
      </c>
      <c r="P67" s="169">
        <f>'Muni-L1'!AF69+'Muni-L1'!AH69+'Muni-L1'!AI69</f>
        <v>119850</v>
      </c>
      <c r="Q67" s="169">
        <f>'Muni-L1'!AG69</f>
        <v>199296</v>
      </c>
      <c r="R67" s="169">
        <f>'Muni-L1'!AL69</f>
        <v>199831</v>
      </c>
      <c r="S67" s="169">
        <f>'Muni-L1'!AM69</f>
        <v>255889</v>
      </c>
      <c r="T67" s="169">
        <f>'Muni-L1'!AB69</f>
        <v>0</v>
      </c>
      <c r="U67" s="169">
        <f>'Muni-L1'!AP69</f>
        <v>2509386</v>
      </c>
      <c r="V67" s="169">
        <f t="shared" si="8"/>
        <v>198535</v>
      </c>
      <c r="W67" s="169">
        <f>'Muni-L1'!X69+'Muni-L1'!Y69</f>
        <v>120307</v>
      </c>
      <c r="X67" s="169">
        <f>'Muni-L1'!AO69</f>
        <v>120307</v>
      </c>
      <c r="Y67" s="169">
        <f t="shared" si="9"/>
        <v>-1</v>
      </c>
      <c r="Z67" s="169">
        <f t="shared" si="10"/>
        <v>0</v>
      </c>
    </row>
    <row r="68" spans="1:26">
      <c r="A68" s="171" t="s">
        <v>75</v>
      </c>
      <c r="B68" s="169">
        <f>'Muni-L1'!L70+'Muni-L1'!M70</f>
        <v>490174</v>
      </c>
      <c r="C68" s="169">
        <f>'Muni-L1'!N70</f>
        <v>191670</v>
      </c>
      <c r="D68" s="169">
        <f>'Muni-L1'!O70</f>
        <v>11717</v>
      </c>
      <c r="E68" s="169">
        <f>'Muni-L1'!U70</f>
        <v>194370</v>
      </c>
      <c r="F68" s="169">
        <f>'Muni-L1'!V70</f>
        <v>110719</v>
      </c>
      <c r="G68" s="169">
        <f>'Muni-L1'!Q70</f>
        <v>311143</v>
      </c>
      <c r="H68" s="169">
        <f>'Muni-L1'!P70</f>
        <v>387896</v>
      </c>
      <c r="I68" s="169">
        <f>'Muni-L1'!R70+'Muni-L1'!S70</f>
        <v>6615</v>
      </c>
      <c r="J68" s="169">
        <f>'Muni-L1'!Z70</f>
        <v>1799932</v>
      </c>
      <c r="K68" s="169">
        <f>'Muni-L1'!AA70</f>
        <v>447851</v>
      </c>
      <c r="L68" s="169">
        <f>'Muni-L1'!AC70</f>
        <v>96576</v>
      </c>
      <c r="M68" s="169">
        <f>'Muni-L1'!AD70</f>
        <v>2715</v>
      </c>
      <c r="N68" s="169">
        <f>'Muni-L1'!AE70</f>
        <v>233782</v>
      </c>
      <c r="O68" s="169">
        <f>'Muni-L1'!AJ70+'Muni-L1'!AK70</f>
        <v>596581</v>
      </c>
      <c r="P68" s="169">
        <f>'Muni-L1'!AF70+'Muni-L1'!AH70+'Muni-L1'!AI70</f>
        <v>132489</v>
      </c>
      <c r="Q68" s="169">
        <f>'Muni-L1'!AG70</f>
        <v>112747</v>
      </c>
      <c r="R68" s="169">
        <f>'Muni-L1'!AL70</f>
        <v>84728</v>
      </c>
      <c r="S68" s="169">
        <f>'Muni-L1'!AM70</f>
        <v>256748</v>
      </c>
      <c r="T68" s="169">
        <f>'Muni-L1'!AB70</f>
        <v>0</v>
      </c>
      <c r="U68" s="169">
        <f>'Muni-L1'!AP70</f>
        <v>1964216</v>
      </c>
      <c r="V68" s="169">
        <f t="shared" si="8"/>
        <v>-164284</v>
      </c>
      <c r="W68" s="169">
        <f>'Muni-L1'!X70+'Muni-L1'!Y70</f>
        <v>95629</v>
      </c>
      <c r="X68" s="169">
        <f>'Muni-L1'!AO70</f>
        <v>0</v>
      </c>
      <c r="Y68" s="169">
        <f t="shared" si="9"/>
        <v>-1</v>
      </c>
      <c r="Z68" s="169">
        <f t="shared" si="10"/>
        <v>-1</v>
      </c>
    </row>
    <row r="69" spans="1:26">
      <c r="A69" s="171" t="s">
        <v>166</v>
      </c>
      <c r="B69" s="169">
        <f>'Muni-L1'!L71+'Muni-L1'!M71</f>
        <v>203921</v>
      </c>
      <c r="C69" s="169">
        <f>'Muni-L1'!N71</f>
        <v>67218</v>
      </c>
      <c r="D69" s="169">
        <f>'Muni-L1'!O71</f>
        <v>5546</v>
      </c>
      <c r="E69" s="169">
        <f>'Muni-L1'!U71</f>
        <v>293907</v>
      </c>
      <c r="F69" s="169">
        <f>'Muni-L1'!V71</f>
        <v>28591</v>
      </c>
      <c r="G69" s="169">
        <f>'Muni-L1'!Q71</f>
        <v>62786</v>
      </c>
      <c r="H69" s="169">
        <f>'Muni-L1'!P71</f>
        <v>112486</v>
      </c>
      <c r="I69" s="169">
        <f>'Muni-L1'!R71+'Muni-L1'!S71</f>
        <v>6994</v>
      </c>
      <c r="J69" s="169">
        <f>'Muni-L1'!Z71</f>
        <v>815954</v>
      </c>
      <c r="K69" s="169">
        <f>'Muni-L1'!AA71</f>
        <v>140007</v>
      </c>
      <c r="L69" s="169">
        <f>'Muni-L1'!AC71</f>
        <v>7013</v>
      </c>
      <c r="M69" s="169">
        <f>'Muni-L1'!AD71</f>
        <v>350</v>
      </c>
      <c r="N69" s="169">
        <f>'Muni-L1'!AE71</f>
        <v>177598</v>
      </c>
      <c r="O69" s="169">
        <f>'Muni-L1'!AJ71+'Muni-L1'!AK71</f>
        <v>40503</v>
      </c>
      <c r="P69" s="169">
        <f>'Muni-L1'!AF71+'Muni-L1'!AH71+'Muni-L1'!AI71</f>
        <v>6197</v>
      </c>
      <c r="Q69" s="169">
        <f>'Muni-L1'!AG71</f>
        <v>246183</v>
      </c>
      <c r="R69" s="169">
        <f>'Muni-L1'!AL71</f>
        <v>47032</v>
      </c>
      <c r="S69" s="169">
        <f>'Muni-L1'!AM71</f>
        <v>88081</v>
      </c>
      <c r="T69" s="169">
        <f>'Muni-L1'!AB71</f>
        <v>0</v>
      </c>
      <c r="U69" s="169">
        <f>'Muni-L1'!AP71</f>
        <v>781469</v>
      </c>
      <c r="V69" s="169">
        <f t="shared" si="8"/>
        <v>34485</v>
      </c>
      <c r="W69" s="169">
        <f>'Muni-L1'!X71+'Muni-L1'!Y71</f>
        <v>34505</v>
      </c>
      <c r="X69" s="169">
        <f>'Muni-L1'!AO71</f>
        <v>28505</v>
      </c>
      <c r="Y69" s="169">
        <f t="shared" si="9"/>
        <v>0</v>
      </c>
      <c r="Z69" s="169">
        <f t="shared" si="10"/>
        <v>0</v>
      </c>
    </row>
    <row r="70" spans="1:26">
      <c r="A70" s="168" t="s">
        <v>77</v>
      </c>
      <c r="B70" s="169">
        <f>'Muni-L1'!L72+'Muni-L1'!M72</f>
        <v>18739369</v>
      </c>
      <c r="C70" s="169">
        <f>'Muni-L1'!N72</f>
        <v>10852800</v>
      </c>
      <c r="D70" s="169">
        <f>'Muni-L1'!O72</f>
        <v>458552</v>
      </c>
      <c r="E70" s="169">
        <f>'Muni-L1'!U72</f>
        <v>11756972</v>
      </c>
      <c r="F70" s="169">
        <f>'Muni-L1'!V72</f>
        <v>3797171</v>
      </c>
      <c r="G70" s="169">
        <f>'Muni-L1'!Q72</f>
        <v>249179</v>
      </c>
      <c r="H70" s="169">
        <f>'Muni-L1'!P72</f>
        <v>8589557</v>
      </c>
      <c r="I70" s="169">
        <f>'Muni-L1'!R72+'Muni-L1'!S72</f>
        <v>2779403</v>
      </c>
      <c r="J70" s="169">
        <f>'Muni-L1'!Z72</f>
        <v>60319226</v>
      </c>
      <c r="K70" s="169">
        <f>'Muni-L1'!AA72</f>
        <v>5535381</v>
      </c>
      <c r="L70" s="169">
        <f>'Muni-L1'!AC72</f>
        <v>12172585</v>
      </c>
      <c r="M70" s="169">
        <f>'Muni-L1'!AD72</f>
        <v>17765</v>
      </c>
      <c r="N70" s="169">
        <f>'Muni-L1'!AE72</f>
        <v>6980987</v>
      </c>
      <c r="O70" s="169">
        <f>'Muni-L1'!AJ72+'Muni-L1'!AK72</f>
        <v>6995147</v>
      </c>
      <c r="P70" s="169">
        <f>'Muni-L1'!AF72+'Muni-L1'!AH72+'Muni-L1'!AI72</f>
        <v>6396512</v>
      </c>
      <c r="Q70" s="169">
        <f>'Muni-L1'!AG72</f>
        <v>437853</v>
      </c>
      <c r="R70" s="169">
        <f>'Muni-L1'!AL72</f>
        <v>10689370</v>
      </c>
      <c r="S70" s="169">
        <f>'Muni-L1'!AM72</f>
        <v>3396648</v>
      </c>
      <c r="T70" s="169">
        <f>'Muni-L1'!AB72</f>
        <v>0</v>
      </c>
      <c r="U70" s="169">
        <f>'Muni-L1'!AP72</f>
        <v>54179014</v>
      </c>
      <c r="V70" s="169">
        <f t="shared" si="8"/>
        <v>6140212</v>
      </c>
      <c r="W70" s="169">
        <f>'Muni-L1'!X72+'Muni-L1'!Y72</f>
        <v>3096223</v>
      </c>
      <c r="X70" s="169">
        <f>'Muni-L1'!AO72</f>
        <v>1556766</v>
      </c>
      <c r="Y70" s="169">
        <f t="shared" si="9"/>
        <v>0</v>
      </c>
      <c r="Z70" s="169">
        <f t="shared" si="10"/>
        <v>0</v>
      </c>
    </row>
    <row r="71" spans="1:26">
      <c r="A71" s="170" t="s">
        <v>78</v>
      </c>
      <c r="B71" s="169">
        <f>'Muni-L1'!L73+'Muni-L1'!M73</f>
        <v>1940531</v>
      </c>
      <c r="C71" s="169">
        <f>'Muni-L1'!N73</f>
        <v>1622200</v>
      </c>
      <c r="D71" s="169">
        <f>'Muni-L1'!O73</f>
        <v>59869</v>
      </c>
      <c r="E71" s="169">
        <f>'Muni-L1'!U73</f>
        <v>1332105</v>
      </c>
      <c r="F71" s="169">
        <f>'Muni-L1'!V73</f>
        <v>774574</v>
      </c>
      <c r="G71" s="169">
        <f>'Muni-L1'!Q73</f>
        <v>13727</v>
      </c>
      <c r="H71" s="169">
        <f>'Muni-L1'!P73</f>
        <v>455749</v>
      </c>
      <c r="I71" s="169">
        <f>'Muni-L1'!R73+'Muni-L1'!S73</f>
        <v>336199</v>
      </c>
      <c r="J71" s="169">
        <f>'Muni-L1'!Z73</f>
        <v>11971746</v>
      </c>
      <c r="K71" s="169">
        <f>'Muni-L1'!AA73</f>
        <v>924579</v>
      </c>
      <c r="L71" s="169">
        <f>'Muni-L1'!AC73</f>
        <v>1141057</v>
      </c>
      <c r="M71" s="169">
        <f>'Muni-L1'!AD73</f>
        <v>1520</v>
      </c>
      <c r="N71" s="169">
        <f>'Muni-L1'!AE73</f>
        <v>1851888</v>
      </c>
      <c r="O71" s="169">
        <f>'Muni-L1'!AJ73+'Muni-L1'!AK73</f>
        <v>512879</v>
      </c>
      <c r="P71" s="169">
        <f>'Muni-L1'!AF73+'Muni-L1'!AH73+'Muni-L1'!AI73</f>
        <v>1134021</v>
      </c>
      <c r="Q71" s="169">
        <f>'Muni-L1'!AG73</f>
        <v>76193</v>
      </c>
      <c r="R71" s="169">
        <f>'Muni-L1'!AL73</f>
        <v>552214</v>
      </c>
      <c r="S71" s="169">
        <f>'Muni-L1'!AM73</f>
        <v>1626045</v>
      </c>
      <c r="T71" s="169">
        <f>'Muni-L1'!AB73</f>
        <v>0</v>
      </c>
      <c r="U71" s="169">
        <f>'Muni-L1'!AP73</f>
        <v>8392669</v>
      </c>
      <c r="V71" s="169">
        <f t="shared" ref="V71:V85" si="11">J71-U71</f>
        <v>3579077</v>
      </c>
      <c r="W71" s="169">
        <f>'Muni-L1'!X73+'Muni-L1'!Y73</f>
        <v>5436794</v>
      </c>
      <c r="X71" s="169">
        <f>'Muni-L1'!AO73</f>
        <v>572274</v>
      </c>
      <c r="Y71" s="169">
        <f t="shared" si="6"/>
        <v>-2</v>
      </c>
      <c r="Z71" s="169">
        <f t="shared" si="7"/>
        <v>-1</v>
      </c>
    </row>
    <row r="72" spans="1:26">
      <c r="A72" s="171" t="s">
        <v>79</v>
      </c>
      <c r="B72" s="169">
        <f>'Muni-L1'!L74+'Muni-L1'!M74</f>
        <v>384286</v>
      </c>
      <c r="C72" s="169">
        <f>'Muni-L1'!N74</f>
        <v>230065</v>
      </c>
      <c r="D72" s="169">
        <f>'Muni-L1'!O74</f>
        <v>18395</v>
      </c>
      <c r="E72" s="169">
        <f>'Muni-L1'!U74</f>
        <v>30013</v>
      </c>
      <c r="F72" s="169">
        <f>'Muni-L1'!V74</f>
        <v>18666</v>
      </c>
      <c r="G72" s="169">
        <f>'Muni-L1'!Q74</f>
        <v>0</v>
      </c>
      <c r="H72" s="169">
        <f>'Muni-L1'!P74</f>
        <v>604660</v>
      </c>
      <c r="I72" s="169">
        <f>'Muni-L1'!R74+'Muni-L1'!S74</f>
        <v>23119</v>
      </c>
      <c r="J72" s="169">
        <f>'Muni-L1'!Z74</f>
        <v>1491352</v>
      </c>
      <c r="K72" s="169">
        <f>'Muni-L1'!AA74</f>
        <v>172968</v>
      </c>
      <c r="L72" s="169">
        <f>'Muni-L1'!AC74</f>
        <v>70096</v>
      </c>
      <c r="M72" s="169">
        <f>'Muni-L1'!AD74</f>
        <v>190</v>
      </c>
      <c r="N72" s="169">
        <f>'Muni-L1'!AE74</f>
        <v>149230</v>
      </c>
      <c r="O72" s="169">
        <f>'Muni-L1'!AJ74+'Muni-L1'!AK74</f>
        <v>780501</v>
      </c>
      <c r="P72" s="169">
        <f>'Muni-L1'!AF74+'Muni-L1'!AH74+'Muni-L1'!AI74</f>
        <v>8037</v>
      </c>
      <c r="Q72" s="169">
        <f>'Muni-L1'!AG74</f>
        <v>0</v>
      </c>
      <c r="R72" s="169">
        <f>'Muni-L1'!AL74</f>
        <v>113893</v>
      </c>
      <c r="S72" s="169">
        <f>'Muni-L1'!AM74</f>
        <v>289747</v>
      </c>
      <c r="T72" s="169">
        <f>'Muni-L1'!AB74</f>
        <v>0</v>
      </c>
      <c r="U72" s="169">
        <f>'Muni-L1'!AP74</f>
        <v>1649310</v>
      </c>
      <c r="V72" s="169">
        <f t="shared" si="11"/>
        <v>-157958</v>
      </c>
      <c r="W72" s="169">
        <f>'Muni-L1'!X74+'Muni-L1'!Y74</f>
        <v>182148</v>
      </c>
      <c r="X72" s="169">
        <f>'Muni-L1'!AO74</f>
        <v>64648</v>
      </c>
      <c r="Y72" s="169">
        <f t="shared" si="6"/>
        <v>0</v>
      </c>
      <c r="Z72" s="169">
        <f t="shared" si="7"/>
        <v>0</v>
      </c>
    </row>
    <row r="73" spans="1:26">
      <c r="A73" s="170" t="s">
        <v>80</v>
      </c>
      <c r="B73" s="169">
        <f>'Muni-L1'!L75+'Muni-L1'!M75</f>
        <v>3376439</v>
      </c>
      <c r="C73" s="169">
        <f>'Muni-L1'!N75</f>
        <v>1431866</v>
      </c>
      <c r="D73" s="169">
        <f>'Muni-L1'!O75</f>
        <v>108502</v>
      </c>
      <c r="E73" s="169">
        <f>'Muni-L1'!U75</f>
        <v>878600</v>
      </c>
      <c r="F73" s="169">
        <f>'Muni-L1'!V75</f>
        <v>380436</v>
      </c>
      <c r="G73" s="169">
        <f>'Muni-L1'!Q75</f>
        <v>32791</v>
      </c>
      <c r="H73" s="169">
        <f>'Muni-L1'!P75</f>
        <v>862398</v>
      </c>
      <c r="I73" s="169">
        <f>'Muni-L1'!R75+'Muni-L1'!S75</f>
        <v>56381</v>
      </c>
      <c r="J73" s="169">
        <f>'Muni-L1'!Z75</f>
        <v>8080093</v>
      </c>
      <c r="K73" s="169">
        <f>'Muni-L1'!AA75</f>
        <v>1371657</v>
      </c>
      <c r="L73" s="169">
        <f>'Muni-L1'!AC75</f>
        <v>1536424</v>
      </c>
      <c r="M73" s="169">
        <f>'Muni-L1'!AD75</f>
        <v>0</v>
      </c>
      <c r="N73" s="169">
        <f>'Muni-L1'!AE75</f>
        <v>767047</v>
      </c>
      <c r="O73" s="169">
        <f>'Muni-L1'!AJ75+'Muni-L1'!AK75</f>
        <v>929041</v>
      </c>
      <c r="P73" s="169">
        <f>'Muni-L1'!AF75+'Muni-L1'!AH75+'Muni-L1'!AI75</f>
        <v>661481</v>
      </c>
      <c r="Q73" s="169">
        <f>'Muni-L1'!AG75</f>
        <v>128338</v>
      </c>
      <c r="R73" s="169">
        <f>'Muni-L1'!AL75</f>
        <v>858468</v>
      </c>
      <c r="S73" s="169">
        <f>'Muni-L1'!AM75</f>
        <v>941891</v>
      </c>
      <c r="T73" s="169">
        <f>'Muni-L1'!AB75</f>
        <v>1030</v>
      </c>
      <c r="U73" s="169">
        <f>'Muni-L1'!AP75</f>
        <v>8014453</v>
      </c>
      <c r="V73" s="169">
        <f t="shared" si="11"/>
        <v>65640</v>
      </c>
      <c r="W73" s="169">
        <f>'Muni-L1'!X75+'Muni-L1'!Y75</f>
        <v>952680</v>
      </c>
      <c r="X73" s="169">
        <f>'Muni-L1'!AO75</f>
        <v>819076</v>
      </c>
      <c r="Y73" s="169">
        <f t="shared" si="6"/>
        <v>0</v>
      </c>
      <c r="Z73" s="169">
        <f t="shared" si="7"/>
        <v>0</v>
      </c>
    </row>
    <row r="74" spans="1:26">
      <c r="A74" s="171" t="s">
        <v>81</v>
      </c>
      <c r="B74" s="169">
        <f>'Muni-L1'!L76+'Muni-L1'!M76</f>
        <v>248674</v>
      </c>
      <c r="C74" s="169">
        <f>'Muni-L1'!N76</f>
        <v>146012</v>
      </c>
      <c r="D74" s="169">
        <f>'Muni-L1'!O76</f>
        <v>18795</v>
      </c>
      <c r="E74" s="169">
        <f>'Muni-L1'!U76</f>
        <v>203916</v>
      </c>
      <c r="F74" s="169">
        <f>'Muni-L1'!V76</f>
        <v>361242</v>
      </c>
      <c r="G74" s="169">
        <f>'Muni-L1'!Q76</f>
        <v>182313</v>
      </c>
      <c r="H74" s="169">
        <f>'Muni-L1'!P76</f>
        <v>80309</v>
      </c>
      <c r="I74" s="169">
        <f>'Muni-L1'!R76+'Muni-L1'!S76</f>
        <v>35847</v>
      </c>
      <c r="J74" s="169">
        <f>'Muni-L1'!Z76</f>
        <v>1327108</v>
      </c>
      <c r="K74" s="169">
        <f>'Muni-L1'!AA76</f>
        <v>138713</v>
      </c>
      <c r="L74" s="169">
        <f>'Muni-L1'!AC76</f>
        <v>203795</v>
      </c>
      <c r="M74" s="169">
        <f>'Muni-L1'!AD76</f>
        <v>0</v>
      </c>
      <c r="N74" s="169">
        <f>'Muni-L1'!AE76</f>
        <v>281194</v>
      </c>
      <c r="O74" s="169">
        <f>'Muni-L1'!AJ76+'Muni-L1'!AK76</f>
        <v>142989</v>
      </c>
      <c r="P74" s="169">
        <f>'Muni-L1'!AF76+'Muni-L1'!AH76+'Muni-L1'!AI76</f>
        <v>343021</v>
      </c>
      <c r="Q74" s="169">
        <f>'Muni-L1'!AG76</f>
        <v>0</v>
      </c>
      <c r="R74" s="169">
        <f>'Muni-L1'!AL76</f>
        <v>9988</v>
      </c>
      <c r="S74" s="169">
        <f>'Muni-L1'!AM76</f>
        <v>142785</v>
      </c>
      <c r="T74" s="169">
        <f>'Muni-L1'!AB76</f>
        <v>0</v>
      </c>
      <c r="U74" s="169">
        <f>'Muni-L1'!AP76</f>
        <v>1262486</v>
      </c>
      <c r="V74" s="169">
        <f t="shared" si="11"/>
        <v>64622</v>
      </c>
      <c r="W74" s="169">
        <f>'Muni-L1'!X76+'Muni-L1'!Y76</f>
        <v>50000</v>
      </c>
      <c r="X74" s="169">
        <f>'Muni-L1'!AO76</f>
        <v>0</v>
      </c>
      <c r="Y74" s="169">
        <f t="shared" si="6"/>
        <v>0</v>
      </c>
      <c r="Z74" s="169">
        <f t="shared" si="7"/>
        <v>1</v>
      </c>
    </row>
    <row r="75" spans="1:26">
      <c r="A75" s="172" t="s">
        <v>82</v>
      </c>
      <c r="B75" s="173">
        <f>'Muni-L1'!L77+'Muni-L1'!M77</f>
        <v>566334</v>
      </c>
      <c r="C75" s="173">
        <f>'Muni-L1'!N77</f>
        <v>4502733</v>
      </c>
      <c r="D75" s="173">
        <f>'Muni-L1'!O77</f>
        <v>258829</v>
      </c>
      <c r="E75" s="173">
        <f>'Muni-L1'!U77</f>
        <v>690241</v>
      </c>
      <c r="F75" s="173">
        <f>'Muni-L1'!V77</f>
        <v>95555</v>
      </c>
      <c r="G75" s="173">
        <f>'Muni-L1'!Q77</f>
        <v>11396</v>
      </c>
      <c r="H75" s="173">
        <f>'Muni-L1'!P77</f>
        <v>558963</v>
      </c>
      <c r="I75" s="173">
        <f>'Muni-L1'!R77+'Muni-L1'!S77</f>
        <v>533293</v>
      </c>
      <c r="J75" s="173">
        <f>'Muni-L1'!Z77</f>
        <v>7242344</v>
      </c>
      <c r="K75" s="173">
        <f>'Muni-L1'!AA77</f>
        <v>1492551</v>
      </c>
      <c r="L75" s="173">
        <f>'Muni-L1'!AC77</f>
        <v>700850</v>
      </c>
      <c r="M75" s="173">
        <f>'Muni-L1'!AD77</f>
        <v>11495</v>
      </c>
      <c r="N75" s="173">
        <f>'Muni-L1'!AE77</f>
        <v>1972591</v>
      </c>
      <c r="O75" s="173">
        <f>'Muni-L1'!AJ77+'Muni-L1'!AK77</f>
        <v>17091</v>
      </c>
      <c r="P75" s="173">
        <f>'Muni-L1'!AF77+'Muni-L1'!AH77+'Muni-L1'!AI77</f>
        <v>1159440</v>
      </c>
      <c r="Q75" s="173">
        <f>'Muni-L1'!AG77</f>
        <v>2479</v>
      </c>
      <c r="R75" s="173">
        <f>'Muni-L1'!AL77</f>
        <v>913753</v>
      </c>
      <c r="S75" s="173">
        <f>'Muni-L1'!AM77</f>
        <v>172475</v>
      </c>
      <c r="T75" s="173">
        <f>'Muni-L1'!AB77</f>
        <v>0</v>
      </c>
      <c r="U75" s="173">
        <f>'Muni-L1'!AP77</f>
        <v>6467725</v>
      </c>
      <c r="V75" s="173">
        <f t="shared" si="11"/>
        <v>774619</v>
      </c>
      <c r="W75" s="173">
        <f>'Muni-L1'!X77+'Muni-L1'!Y77</f>
        <v>25000</v>
      </c>
      <c r="X75" s="173">
        <f>'Muni-L1'!AO77</f>
        <v>25000</v>
      </c>
      <c r="Y75" s="173">
        <f t="shared" si="6"/>
        <v>0</v>
      </c>
      <c r="Z75" s="173">
        <f t="shared" si="7"/>
        <v>0</v>
      </c>
    </row>
    <row r="76" spans="1:26">
      <c r="A76" s="166" t="s">
        <v>83</v>
      </c>
      <c r="B76" s="167">
        <f>'Muni-L1'!L78+'Muni-L1'!M78</f>
        <v>66683038</v>
      </c>
      <c r="C76" s="167">
        <f>'Muni-L1'!N78</f>
        <v>82717843</v>
      </c>
      <c r="D76" s="167">
        <f>'Muni-L1'!O78</f>
        <v>568303</v>
      </c>
      <c r="E76" s="167">
        <f>'Muni-L1'!U78</f>
        <v>46741425</v>
      </c>
      <c r="F76" s="167">
        <f>'Muni-L1'!V78</f>
        <v>34631818</v>
      </c>
      <c r="G76" s="167">
        <f>'Muni-L1'!Q78</f>
        <v>4587849</v>
      </c>
      <c r="H76" s="167">
        <f>'Muni-L1'!P78</f>
        <v>30440012</v>
      </c>
      <c r="I76" s="167">
        <f>'Muni-L1'!R78+'Muni-L1'!S78</f>
        <v>15040622</v>
      </c>
      <c r="J76" s="167">
        <f>'Muni-L1'!Z78</f>
        <v>289894211</v>
      </c>
      <c r="K76" s="167">
        <f>'Muni-L1'!AA78</f>
        <v>50293418</v>
      </c>
      <c r="L76" s="167">
        <f>'Muni-L1'!AC78</f>
        <v>22301444</v>
      </c>
      <c r="M76" s="167">
        <f>'Muni-L1'!AD78</f>
        <v>30766693</v>
      </c>
      <c r="N76" s="167">
        <f>'Muni-L1'!AE78</f>
        <v>16080227</v>
      </c>
      <c r="O76" s="167">
        <f>'Muni-L1'!AJ78+'Muni-L1'!AK78</f>
        <v>331867</v>
      </c>
      <c r="P76" s="167">
        <f>'Muni-L1'!AF78+'Muni-L1'!AH78+'Muni-L1'!AI78</f>
        <v>113473676</v>
      </c>
      <c r="Q76" s="167">
        <f>'Muni-L1'!AG78</f>
        <v>662969</v>
      </c>
      <c r="R76" s="167">
        <f>'Muni-L1'!AL78</f>
        <v>34644415</v>
      </c>
      <c r="S76" s="167">
        <f>'Muni-L1'!AM78</f>
        <v>8495929</v>
      </c>
      <c r="T76" s="167">
        <f>'Muni-L1'!AB78</f>
        <v>13785064</v>
      </c>
      <c r="U76" s="167">
        <f>'Muni-L1'!AP78</f>
        <v>292518584</v>
      </c>
      <c r="V76" s="167">
        <f t="shared" si="11"/>
        <v>-2624373</v>
      </c>
      <c r="W76" s="167">
        <f>'Muni-L1'!X78+'Muni-L1'!Y78</f>
        <v>8483301</v>
      </c>
      <c r="X76" s="167">
        <f>'Muni-L1'!AO78</f>
        <v>1682882</v>
      </c>
      <c r="Y76" s="167">
        <f t="shared" si="6"/>
        <v>0</v>
      </c>
      <c r="Z76" s="167">
        <f t="shared" si="7"/>
        <v>0</v>
      </c>
    </row>
    <row r="77" spans="1:26">
      <c r="A77" s="170" t="s">
        <v>84</v>
      </c>
      <c r="B77" s="169">
        <f>'Muni-L1'!L79+'Muni-L1'!M79</f>
        <v>1503058</v>
      </c>
      <c r="C77" s="169">
        <f>'Muni-L1'!N79</f>
        <v>724896</v>
      </c>
      <c r="D77" s="169">
        <f>'Muni-L1'!O79</f>
        <v>34930</v>
      </c>
      <c r="E77" s="169">
        <f>'Muni-L1'!U79</f>
        <v>222014</v>
      </c>
      <c r="F77" s="169">
        <f>'Muni-L1'!V79</f>
        <v>87463</v>
      </c>
      <c r="G77" s="169">
        <f>'Muni-L1'!Q79</f>
        <v>60813</v>
      </c>
      <c r="H77" s="169">
        <f>'Muni-L1'!P79</f>
        <v>30585</v>
      </c>
      <c r="I77" s="169">
        <f>'Muni-L1'!R79+'Muni-L1'!S79</f>
        <v>172872</v>
      </c>
      <c r="J77" s="169">
        <f>'Muni-L1'!Z79</f>
        <v>2837630</v>
      </c>
      <c r="K77" s="169">
        <f>'Muni-L1'!AA79</f>
        <v>606647</v>
      </c>
      <c r="L77" s="169">
        <f>'Muni-L1'!AC79</f>
        <v>447340</v>
      </c>
      <c r="M77" s="169">
        <f>'Muni-L1'!AD79</f>
        <v>850</v>
      </c>
      <c r="N77" s="169">
        <f>'Muni-L1'!AE79</f>
        <v>619822</v>
      </c>
      <c r="O77" s="169">
        <f>'Muni-L1'!AJ79+'Muni-L1'!AK79</f>
        <v>312366</v>
      </c>
      <c r="P77" s="169">
        <f>'Muni-L1'!AF79+'Muni-L1'!AH79+'Muni-L1'!AI79</f>
        <v>30559</v>
      </c>
      <c r="Q77" s="169">
        <f>'Muni-L1'!AG79</f>
        <v>90536</v>
      </c>
      <c r="R77" s="169">
        <f>'Muni-L1'!AL79</f>
        <v>353832</v>
      </c>
      <c r="S77" s="169">
        <f>'Muni-L1'!AM79</f>
        <v>303071</v>
      </c>
      <c r="T77" s="169">
        <f>'Muni-L1'!AB79</f>
        <v>0</v>
      </c>
      <c r="U77" s="169">
        <f>'Muni-L1'!AP79</f>
        <v>2766023</v>
      </c>
      <c r="V77" s="169">
        <f t="shared" si="11"/>
        <v>71607</v>
      </c>
      <c r="W77" s="169">
        <f>'Muni-L1'!X79+'Muni-L1'!Y79</f>
        <v>1000</v>
      </c>
      <c r="X77" s="169">
        <f>'Muni-L1'!AO79</f>
        <v>1000</v>
      </c>
      <c r="Y77" s="169">
        <f t="shared" si="6"/>
        <v>-1</v>
      </c>
      <c r="Z77" s="169">
        <f t="shared" si="7"/>
        <v>0</v>
      </c>
    </row>
    <row r="78" spans="1:26">
      <c r="A78" s="171" t="s">
        <v>85</v>
      </c>
      <c r="B78" s="169">
        <f>'Muni-L1'!L80+'Muni-L1'!M80</f>
        <v>74484</v>
      </c>
      <c r="C78" s="169">
        <f>'Muni-L1'!N80</f>
        <v>35349</v>
      </c>
      <c r="D78" s="169">
        <f>'Muni-L1'!O80</f>
        <v>10388</v>
      </c>
      <c r="E78" s="169">
        <f>'Muni-L1'!U80</f>
        <v>29495</v>
      </c>
      <c r="F78" s="169">
        <f>'Muni-L1'!V80</f>
        <v>0</v>
      </c>
      <c r="G78" s="169">
        <f>'Muni-L1'!Q80</f>
        <v>58854</v>
      </c>
      <c r="H78" s="169">
        <f>'Muni-L1'!P80</f>
        <v>84422</v>
      </c>
      <c r="I78" s="169">
        <f>'Muni-L1'!R80+'Muni-L1'!S80</f>
        <v>760</v>
      </c>
      <c r="J78" s="169">
        <f>'Muni-L1'!Z80</f>
        <v>293752</v>
      </c>
      <c r="K78" s="169">
        <f>'Muni-L1'!AA80</f>
        <v>76031</v>
      </c>
      <c r="L78" s="169">
        <f>'Muni-L1'!AC80</f>
        <v>32053</v>
      </c>
      <c r="M78" s="169">
        <f>'Muni-L1'!AD80</f>
        <v>0</v>
      </c>
      <c r="N78" s="169">
        <f>'Muni-L1'!AE80</f>
        <v>54812</v>
      </c>
      <c r="O78" s="169">
        <f>'Muni-L1'!AJ80+'Muni-L1'!AK80</f>
        <v>62431</v>
      </c>
      <c r="P78" s="169">
        <f>'Muni-L1'!AF80+'Muni-L1'!AH80+'Muni-L1'!AI80</f>
        <v>2456</v>
      </c>
      <c r="Q78" s="169">
        <f>'Muni-L1'!AG80</f>
        <v>0</v>
      </c>
      <c r="R78" s="169">
        <f>'Muni-L1'!AL80</f>
        <v>6203</v>
      </c>
      <c r="S78" s="169">
        <f>'Muni-L1'!AM80</f>
        <v>37256</v>
      </c>
      <c r="T78" s="169">
        <f>'Muni-L1'!AB80</f>
        <v>0</v>
      </c>
      <c r="U78" s="169">
        <f>'Muni-L1'!AP80</f>
        <v>271242</v>
      </c>
      <c r="V78" s="169">
        <f t="shared" si="11"/>
        <v>22510</v>
      </c>
      <c r="W78" s="169">
        <f>'Muni-L1'!X80+'Muni-L1'!Y80</f>
        <v>0</v>
      </c>
      <c r="X78" s="169">
        <f>'Muni-L1'!AO80</f>
        <v>0</v>
      </c>
      <c r="Y78" s="169">
        <f t="shared" ref="Y78:Y85" si="12">J78-SUM(B78:I78)-W78</f>
        <v>0</v>
      </c>
      <c r="Z78" s="169">
        <f t="shared" ref="Z78:Z85" si="13">U78-SUM(K78:T78)-X78</f>
        <v>0</v>
      </c>
    </row>
    <row r="79" spans="1:26">
      <c r="A79" s="170" t="s">
        <v>86</v>
      </c>
      <c r="B79" s="169">
        <f>'Muni-L1'!L81+'Muni-L1'!M81</f>
        <v>7493737</v>
      </c>
      <c r="C79" s="169">
        <f>'Muni-L1'!N81</f>
        <v>2534366</v>
      </c>
      <c r="D79" s="169">
        <f>'Muni-L1'!O81</f>
        <v>317237</v>
      </c>
      <c r="E79" s="169">
        <f>'Muni-L1'!U81</f>
        <v>894403</v>
      </c>
      <c r="F79" s="169">
        <f>'Muni-L1'!V81</f>
        <v>473431</v>
      </c>
      <c r="G79" s="169">
        <f>'Muni-L1'!Q81</f>
        <v>375894</v>
      </c>
      <c r="H79" s="169">
        <f>'Muni-L1'!P81</f>
        <v>1987823</v>
      </c>
      <c r="I79" s="169">
        <f>'Muni-L1'!R81+'Muni-L1'!S81</f>
        <v>1075530</v>
      </c>
      <c r="J79" s="169">
        <f>'Muni-L1'!Z81</f>
        <v>18053004</v>
      </c>
      <c r="K79" s="169">
        <f>'Muni-L1'!AA81</f>
        <v>1470342</v>
      </c>
      <c r="L79" s="169">
        <f>'Muni-L1'!AC81</f>
        <v>3684058</v>
      </c>
      <c r="M79" s="169">
        <f>'Muni-L1'!AD81</f>
        <v>1743</v>
      </c>
      <c r="N79" s="169">
        <f>'Muni-L1'!AE81</f>
        <v>2578556</v>
      </c>
      <c r="O79" s="169">
        <f>'Muni-L1'!AJ81+'Muni-L1'!AK81</f>
        <v>1960311</v>
      </c>
      <c r="P79" s="169">
        <f>'Muni-L1'!AF81+'Muni-L1'!AH81+'Muni-L1'!AI81</f>
        <v>765753</v>
      </c>
      <c r="Q79" s="169">
        <f>'Muni-L1'!AG81</f>
        <v>156892</v>
      </c>
      <c r="R79" s="169">
        <f>'Muni-L1'!AL81</f>
        <v>2826267</v>
      </c>
      <c r="S79" s="169">
        <f>'Muni-L1'!AM81</f>
        <v>2391001</v>
      </c>
      <c r="T79" s="169">
        <f>'Muni-L1'!AB81</f>
        <v>0</v>
      </c>
      <c r="U79" s="169">
        <f>'Muni-L1'!AP81</f>
        <v>15834923</v>
      </c>
      <c r="V79" s="169">
        <f t="shared" si="11"/>
        <v>2218081</v>
      </c>
      <c r="W79" s="169">
        <f>'Muni-L1'!X81+'Muni-L1'!Y81</f>
        <v>2900583</v>
      </c>
      <c r="X79" s="169">
        <f>'Muni-L1'!AO81</f>
        <v>0</v>
      </c>
      <c r="Y79" s="169">
        <f t="shared" si="12"/>
        <v>0</v>
      </c>
      <c r="Z79" s="169">
        <f t="shared" si="13"/>
        <v>0</v>
      </c>
    </row>
    <row r="80" spans="1:26">
      <c r="A80" s="171" t="s">
        <v>87</v>
      </c>
      <c r="B80" s="169">
        <f>'Muni-L1'!L82+'Muni-L1'!M82</f>
        <v>3867486</v>
      </c>
      <c r="C80" s="169">
        <f>'Muni-L1'!N82</f>
        <v>762478</v>
      </c>
      <c r="D80" s="169">
        <f>'Muni-L1'!O82</f>
        <v>0</v>
      </c>
      <c r="E80" s="169">
        <f>'Muni-L1'!U82</f>
        <v>1675868</v>
      </c>
      <c r="F80" s="169">
        <f>'Muni-L1'!V82</f>
        <v>640262</v>
      </c>
      <c r="G80" s="169">
        <f>'Muni-L1'!Q82</f>
        <v>387648</v>
      </c>
      <c r="H80" s="169">
        <f>'Muni-L1'!P82</f>
        <v>2305228</v>
      </c>
      <c r="I80" s="169">
        <f>'Muni-L1'!R82+'Muni-L1'!S82</f>
        <v>112719</v>
      </c>
      <c r="J80" s="169">
        <f>'Muni-L1'!Z82</f>
        <v>9965020</v>
      </c>
      <c r="K80" s="169">
        <f>'Muni-L1'!AA82</f>
        <v>639606</v>
      </c>
      <c r="L80" s="169">
        <f>'Muni-L1'!AC82</f>
        <v>3117960</v>
      </c>
      <c r="M80" s="169">
        <f>'Muni-L1'!AD82</f>
        <v>64</v>
      </c>
      <c r="N80" s="169">
        <f>'Muni-L1'!AE82</f>
        <v>643606</v>
      </c>
      <c r="O80" s="169">
        <f>'Muni-L1'!AJ82+'Muni-L1'!AK82</f>
        <v>2110177</v>
      </c>
      <c r="P80" s="169">
        <f>'Muni-L1'!AF82+'Muni-L1'!AH82+'Muni-L1'!AI82</f>
        <v>1726830</v>
      </c>
      <c r="Q80" s="169">
        <f>'Muni-L1'!AG82</f>
        <v>58440</v>
      </c>
      <c r="R80" s="169">
        <f>'Muni-L1'!AL82</f>
        <v>1332814</v>
      </c>
      <c r="S80" s="169">
        <f>'Muni-L1'!AM82</f>
        <v>323796</v>
      </c>
      <c r="T80" s="169">
        <f>'Muni-L1'!AB82</f>
        <v>0</v>
      </c>
      <c r="U80" s="169">
        <f>'Muni-L1'!AP82</f>
        <v>10166624</v>
      </c>
      <c r="V80" s="169">
        <f t="shared" si="11"/>
        <v>-201604</v>
      </c>
      <c r="W80" s="169">
        <f>'Muni-L1'!X82+'Muni-L1'!Y82</f>
        <v>213331</v>
      </c>
      <c r="X80" s="169">
        <f>'Muni-L1'!AO82</f>
        <v>213331</v>
      </c>
      <c r="Y80" s="169">
        <f t="shared" si="12"/>
        <v>0</v>
      </c>
      <c r="Z80" s="169">
        <f t="shared" si="13"/>
        <v>0</v>
      </c>
    </row>
    <row r="81" spans="1:26">
      <c r="A81" s="170" t="s">
        <v>88</v>
      </c>
      <c r="B81" s="169">
        <f>'Muni-L1'!L83+'Muni-L1'!M83</f>
        <v>10443428</v>
      </c>
      <c r="C81" s="169">
        <f>'Muni-L1'!N83</f>
        <v>3026887</v>
      </c>
      <c r="D81" s="169">
        <f>'Muni-L1'!O83</f>
        <v>358202</v>
      </c>
      <c r="E81" s="169">
        <f>'Muni-L1'!U83</f>
        <v>954275</v>
      </c>
      <c r="F81" s="169">
        <f>'Muni-L1'!V83</f>
        <v>560396</v>
      </c>
      <c r="G81" s="169">
        <f>'Muni-L1'!Q83</f>
        <v>14329</v>
      </c>
      <c r="H81" s="169">
        <f>'Muni-L1'!P83</f>
        <v>3540286</v>
      </c>
      <c r="I81" s="169">
        <f>'Muni-L1'!R83+'Muni-L1'!S83</f>
        <v>462824</v>
      </c>
      <c r="J81" s="169">
        <f>'Muni-L1'!Z83</f>
        <v>29553333</v>
      </c>
      <c r="K81" s="169">
        <f>'Muni-L1'!AA83</f>
        <v>1705458</v>
      </c>
      <c r="L81" s="169">
        <f>'Muni-L1'!AC83</f>
        <v>3321153</v>
      </c>
      <c r="M81" s="169">
        <f>'Muni-L1'!AD83</f>
        <v>34597</v>
      </c>
      <c r="N81" s="169">
        <f>'Muni-L1'!AE83</f>
        <v>3612017</v>
      </c>
      <c r="O81" s="169">
        <f>'Muni-L1'!AJ83+'Muni-L1'!AK83</f>
        <v>6559453</v>
      </c>
      <c r="P81" s="169">
        <f>'Muni-L1'!AF83+'Muni-L1'!AH83+'Muni-L1'!AI83</f>
        <v>1481464</v>
      </c>
      <c r="Q81" s="169">
        <f>'Muni-L1'!AG83</f>
        <v>0</v>
      </c>
      <c r="R81" s="169">
        <f>'Muni-L1'!AL83</f>
        <v>3454495</v>
      </c>
      <c r="S81" s="169">
        <f>'Muni-L1'!AM83</f>
        <v>1527246</v>
      </c>
      <c r="T81" s="169">
        <f>'Muni-L1'!AB83</f>
        <v>0</v>
      </c>
      <c r="U81" s="169">
        <f>'Muni-L1'!AP83</f>
        <v>22239862</v>
      </c>
      <c r="V81" s="169">
        <f t="shared" si="11"/>
        <v>7313471</v>
      </c>
      <c r="W81" s="169">
        <f>'Muni-L1'!X83+'Muni-L1'!Y83</f>
        <v>10192706</v>
      </c>
      <c r="X81" s="169">
        <f>'Muni-L1'!AO83</f>
        <v>543980</v>
      </c>
      <c r="Y81" s="169">
        <f t="shared" si="12"/>
        <v>0</v>
      </c>
      <c r="Z81" s="169">
        <f t="shared" si="13"/>
        <v>-1</v>
      </c>
    </row>
    <row r="82" spans="1:26">
      <c r="A82" s="170" t="s">
        <v>89</v>
      </c>
      <c r="B82" s="169">
        <f>'Muni-L1'!L84+'Muni-L1'!M84</f>
        <v>481867</v>
      </c>
      <c r="C82" s="169">
        <f>'Muni-L1'!N84</f>
        <v>193766</v>
      </c>
      <c r="D82" s="169">
        <f>'Muni-L1'!O84</f>
        <v>0</v>
      </c>
      <c r="E82" s="169">
        <f>'Muni-L1'!U84</f>
        <v>71230</v>
      </c>
      <c r="F82" s="169">
        <f>'Muni-L1'!V84</f>
        <v>28267</v>
      </c>
      <c r="G82" s="169">
        <f>'Muni-L1'!Q84</f>
        <v>0</v>
      </c>
      <c r="H82" s="169">
        <f>'Muni-L1'!P84</f>
        <v>141162</v>
      </c>
      <c r="I82" s="169">
        <f>'Muni-L1'!R84+'Muni-L1'!S84</f>
        <v>287426</v>
      </c>
      <c r="J82" s="169">
        <f>'Muni-L1'!Z84</f>
        <v>1611565</v>
      </c>
      <c r="K82" s="169">
        <f>'Muni-L1'!AA84</f>
        <v>382128</v>
      </c>
      <c r="L82" s="169">
        <f>'Muni-L1'!AC84</f>
        <v>276218</v>
      </c>
      <c r="M82" s="169">
        <f>'Muni-L1'!AD84</f>
        <v>100</v>
      </c>
      <c r="N82" s="169">
        <f>'Muni-L1'!AE84</f>
        <v>78270</v>
      </c>
      <c r="O82" s="169">
        <f>'Muni-L1'!AJ84+'Muni-L1'!AK84</f>
        <v>477801</v>
      </c>
      <c r="P82" s="169">
        <f>'Muni-L1'!AF84+'Muni-L1'!AH84+'Muni-L1'!AI84</f>
        <v>5304</v>
      </c>
      <c r="Q82" s="169">
        <f>'Muni-L1'!AG84</f>
        <v>0</v>
      </c>
      <c r="R82" s="169">
        <f>'Muni-L1'!AL84</f>
        <v>59108</v>
      </c>
      <c r="S82" s="169">
        <f>'Muni-L1'!AM84</f>
        <v>172899</v>
      </c>
      <c r="T82" s="169">
        <f>'Muni-L1'!AB84</f>
        <v>0</v>
      </c>
      <c r="U82" s="169">
        <f>'Muni-L1'!AP84</f>
        <v>1529074</v>
      </c>
      <c r="V82" s="169">
        <f t="shared" si="11"/>
        <v>82491</v>
      </c>
      <c r="W82" s="169">
        <f>'Muni-L1'!X84+'Muni-L1'!Y84</f>
        <v>407846</v>
      </c>
      <c r="X82" s="169">
        <f>'Muni-L1'!AO84</f>
        <v>77246</v>
      </c>
      <c r="Y82" s="169">
        <f t="shared" si="12"/>
        <v>1</v>
      </c>
      <c r="Z82" s="169">
        <f t="shared" si="13"/>
        <v>0</v>
      </c>
    </row>
    <row r="83" spans="1:26">
      <c r="A83" s="170" t="s">
        <v>90</v>
      </c>
      <c r="B83" s="169">
        <f>'Muni-L1'!L85+'Muni-L1'!M85</f>
        <v>11788200</v>
      </c>
      <c r="C83" s="169">
        <f>'Muni-L1'!N85</f>
        <v>3523483</v>
      </c>
      <c r="D83" s="169">
        <f>'Muni-L1'!O85</f>
        <v>538874</v>
      </c>
      <c r="E83" s="169">
        <f>'Muni-L1'!U85</f>
        <v>1021568</v>
      </c>
      <c r="F83" s="169">
        <f>'Muni-L1'!V85</f>
        <v>1543636</v>
      </c>
      <c r="G83" s="169">
        <f>'Muni-L1'!Q85</f>
        <v>177794</v>
      </c>
      <c r="H83" s="169">
        <f>'Muni-L1'!P85</f>
        <v>906097</v>
      </c>
      <c r="I83" s="169">
        <f>'Muni-L1'!R85+'Muni-L1'!S85</f>
        <v>980776</v>
      </c>
      <c r="J83" s="169">
        <f>'Muni-L1'!Z85</f>
        <v>20602856</v>
      </c>
      <c r="K83" s="169">
        <f>'Muni-L1'!AA85</f>
        <v>2245334</v>
      </c>
      <c r="L83" s="169">
        <f>'Muni-L1'!AC85</f>
        <v>5788751</v>
      </c>
      <c r="M83" s="169">
        <f>'Muni-L1'!AD85</f>
        <v>3400</v>
      </c>
      <c r="N83" s="169">
        <f>'Muni-L1'!AE85</f>
        <v>4054515</v>
      </c>
      <c r="O83" s="169">
        <f>'Muni-L1'!AJ85+'Muni-L1'!AK85</f>
        <v>2575291</v>
      </c>
      <c r="P83" s="169">
        <f>'Muni-L1'!AF85+'Muni-L1'!AH85+'Muni-L1'!AI85</f>
        <v>2105606</v>
      </c>
      <c r="Q83" s="169">
        <f>'Muni-L1'!AG85</f>
        <v>3660</v>
      </c>
      <c r="R83" s="169">
        <f>'Muni-L1'!AL85</f>
        <v>4763104</v>
      </c>
      <c r="S83" s="169">
        <f>'Muni-L1'!AM85</f>
        <v>1483485</v>
      </c>
      <c r="T83" s="169">
        <f>'Muni-L1'!AB85</f>
        <v>1022</v>
      </c>
      <c r="U83" s="169">
        <f>'Muni-L1'!AP85</f>
        <v>23075844</v>
      </c>
      <c r="V83" s="169">
        <f t="shared" si="11"/>
        <v>-2472988</v>
      </c>
      <c r="W83" s="169">
        <f>'Muni-L1'!X85+'Muni-L1'!Y85</f>
        <v>122427</v>
      </c>
      <c r="X83" s="169">
        <f>'Muni-L1'!AO85</f>
        <v>51677</v>
      </c>
      <c r="Y83" s="169">
        <f t="shared" si="12"/>
        <v>1</v>
      </c>
      <c r="Z83" s="169">
        <f t="shared" si="13"/>
        <v>-1</v>
      </c>
    </row>
    <row r="84" spans="1:26">
      <c r="A84" s="174" t="s">
        <v>91</v>
      </c>
      <c r="B84" s="173">
        <f>'Muni-L1'!L86+'Muni-L1'!M86</f>
        <v>26861368</v>
      </c>
      <c r="C84" s="173">
        <f>'Muni-L1'!N86</f>
        <v>11848038</v>
      </c>
      <c r="D84" s="173">
        <f>'Muni-L1'!O86</f>
        <v>793997</v>
      </c>
      <c r="E84" s="173">
        <f>'Muni-L1'!U86</f>
        <v>16346137</v>
      </c>
      <c r="F84" s="173">
        <f>'Muni-L1'!V86</f>
        <v>8428494</v>
      </c>
      <c r="G84" s="173">
        <f>'Muni-L1'!Q86</f>
        <v>266134</v>
      </c>
      <c r="H84" s="173">
        <f>'Muni-L1'!P86</f>
        <v>28980434</v>
      </c>
      <c r="I84" s="173">
        <f>'Muni-L1'!R86+'Muni-L1'!S86</f>
        <v>7550091</v>
      </c>
      <c r="J84" s="173">
        <f>'Muni-L1'!Z86</f>
        <v>104547407</v>
      </c>
      <c r="K84" s="173">
        <f>'Muni-L1'!AA86</f>
        <v>22284818</v>
      </c>
      <c r="L84" s="173">
        <f>'Muni-L1'!AC86</f>
        <v>26256064</v>
      </c>
      <c r="M84" s="173">
        <f>'Muni-L1'!AD86</f>
        <v>0</v>
      </c>
      <c r="N84" s="173">
        <f>'Muni-L1'!AE86</f>
        <v>8602444</v>
      </c>
      <c r="O84" s="173">
        <f>'Muni-L1'!AJ86+'Muni-L1'!AK86</f>
        <v>20980174</v>
      </c>
      <c r="P84" s="173">
        <f>'Muni-L1'!AF86+'Muni-L1'!AH86+'Muni-L1'!AI86</f>
        <v>2845975</v>
      </c>
      <c r="Q84" s="173">
        <f>'Muni-L1'!AG86</f>
        <v>11516104</v>
      </c>
      <c r="R84" s="173">
        <f>'Muni-L1'!AL86</f>
        <v>24262511</v>
      </c>
      <c r="S84" s="173">
        <f>'Muni-L1'!AM86</f>
        <v>8849515</v>
      </c>
      <c r="T84" s="173">
        <f>'Muni-L1'!AB86</f>
        <v>0</v>
      </c>
      <c r="U84" s="173">
        <f>'Muni-L1'!AP86</f>
        <v>126003605</v>
      </c>
      <c r="V84" s="173">
        <f t="shared" si="11"/>
        <v>-21456198</v>
      </c>
      <c r="W84" s="173">
        <f>'Muni-L1'!X86+'Muni-L1'!Y86</f>
        <v>3472714</v>
      </c>
      <c r="X84" s="173">
        <f>'Muni-L1'!AO86</f>
        <v>406000</v>
      </c>
      <c r="Y84" s="173">
        <f t="shared" si="12"/>
        <v>0</v>
      </c>
      <c r="Z84" s="173">
        <f t="shared" si="13"/>
        <v>0</v>
      </c>
    </row>
    <row r="85" spans="1:26">
      <c r="A85" s="176" t="s">
        <v>92</v>
      </c>
      <c r="B85" s="177">
        <f>'Muni-L1'!L87+'Muni-L1'!M87</f>
        <v>250825033</v>
      </c>
      <c r="C85" s="177">
        <f>'Muni-L1'!N87</f>
        <v>477522222</v>
      </c>
      <c r="D85" s="177">
        <f>'Muni-L1'!O87</f>
        <v>10093167</v>
      </c>
      <c r="E85" s="177">
        <f>'Muni-L1'!U87</f>
        <v>189483684</v>
      </c>
      <c r="F85" s="177">
        <f>'Muni-L1'!V87</f>
        <v>172384745</v>
      </c>
      <c r="G85" s="177">
        <f>'Muni-L1'!Q87</f>
        <v>50889184</v>
      </c>
      <c r="H85" s="177">
        <f>'Muni-L1'!P87</f>
        <v>198222893</v>
      </c>
      <c r="I85" s="177">
        <f>'Muni-L1'!R87+'Muni-L1'!S87</f>
        <v>67792114</v>
      </c>
      <c r="J85" s="177">
        <f>'Muni-L1'!Z87</f>
        <v>1581860889</v>
      </c>
      <c r="K85" s="177">
        <f>'Muni-L1'!AA87</f>
        <v>338502840</v>
      </c>
      <c r="L85" s="177">
        <f>'Muni-L1'!AC87</f>
        <v>131673034</v>
      </c>
      <c r="M85" s="177">
        <f>'Muni-L1'!AD87</f>
        <v>140718798</v>
      </c>
      <c r="N85" s="177">
        <f>'Muni-L1'!AE87</f>
        <v>67736042</v>
      </c>
      <c r="O85" s="177">
        <f>'Muni-L1'!AJ87+'Muni-L1'!AK87</f>
        <v>18905591</v>
      </c>
      <c r="P85" s="177">
        <f>'Muni-L1'!AF87+'Muni-L1'!AH87+'Muni-L1'!AI87</f>
        <v>469578261</v>
      </c>
      <c r="Q85" s="177">
        <f>'Muni-L1'!AG87</f>
        <v>3861337</v>
      </c>
      <c r="R85" s="177">
        <f>'Muni-L1'!AL87</f>
        <v>193217608</v>
      </c>
      <c r="S85" s="177">
        <f>'Muni-L1'!AM87</f>
        <v>49303538</v>
      </c>
      <c r="T85" s="177">
        <f>'Muni-L1'!AB87</f>
        <v>83069023</v>
      </c>
      <c r="U85" s="177">
        <f>'Muni-L1'!AP87</f>
        <v>1568570384</v>
      </c>
      <c r="V85" s="177">
        <f t="shared" si="11"/>
        <v>13290505</v>
      </c>
      <c r="W85" s="177">
        <f>'Muni-L1'!X87+'Muni-L1'!Y87</f>
        <v>164647848</v>
      </c>
      <c r="X85" s="177">
        <f>'Muni-L1'!AO87</f>
        <v>72004312</v>
      </c>
      <c r="Y85" s="177">
        <f t="shared" si="12"/>
        <v>-1</v>
      </c>
      <c r="Z85" s="177">
        <f t="shared" si="13"/>
        <v>0</v>
      </c>
    </row>
  </sheetData>
  <mergeCells count="1">
    <mergeCell ref="A1:A2"/>
  </mergeCells>
  <phoneticPr fontId="3" type="noConversion"/>
  <printOptions horizontalCentered="1"/>
  <pageMargins left="0" right="0" top="0.75" bottom="0.35" header="0.5" footer="0.25"/>
  <pageSetup fitToWidth="0" pageOrder="overThenDown" orientation="landscape" horizontalDpi="300" verticalDpi="300" r:id="rId1"/>
  <headerFooter alignWithMargins="0">
    <oddHeader>&amp;C&amp;"Times New Roman,Bold"&amp;12Municipal Finances for the Year Ended 31 Dec 00</oddHeader>
    <oddFooter>&amp;LPrepared by the Capital District Regional Planning Commission&amp;R&amp;6&amp;F : &amp;A</oddFooter>
  </headerFooter>
  <rowBreaks count="1" manualBreakCount="1">
    <brk id="46" max="16383" man="1"/>
  </rowBreaks>
  <colBreaks count="2" manualBreakCount="2">
    <brk id="6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88"/>
  <sheetViews>
    <sheetView showGridLines="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3203125" customWidth="1"/>
    <col min="2" max="6" width="11.6640625" customWidth="1"/>
    <col min="7" max="7" width="13" customWidth="1"/>
    <col min="8" max="12" width="11.83203125" customWidth="1"/>
    <col min="13" max="13" width="13" customWidth="1"/>
    <col min="14" max="14" width="13.83203125" customWidth="1"/>
    <col min="15" max="15" width="13.83203125" bestFit="1" customWidth="1"/>
  </cols>
  <sheetData>
    <row r="1" spans="1:15" ht="15.95" customHeight="1">
      <c r="A1" s="16" t="str">
        <f>"FY "&amp;RIGHT('Muni-L1'!B1,4)</f>
        <v>FY 2010</v>
      </c>
      <c r="B1" s="18" t="s">
        <v>132</v>
      </c>
      <c r="C1" s="19"/>
      <c r="D1" s="19"/>
      <c r="E1" s="19"/>
      <c r="F1" s="19"/>
      <c r="G1" s="19"/>
      <c r="H1" s="18" t="s">
        <v>131</v>
      </c>
      <c r="I1" s="19"/>
      <c r="J1" s="19"/>
      <c r="K1" s="19"/>
      <c r="L1" s="19"/>
      <c r="M1" s="19"/>
      <c r="N1" s="20"/>
    </row>
    <row r="2" spans="1:15" ht="32.25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2010 Surplus or (Deficit)</v>
      </c>
    </row>
    <row r="3" spans="1:15">
      <c r="A3" s="21" t="str">
        <f>'Muni-L1'!B3</f>
        <v>Albany County</v>
      </c>
      <c r="B3" s="22">
        <f>'Muni-L1'!L3+'Muni-L1'!M3</f>
        <v>74469254</v>
      </c>
      <c r="C3" s="23">
        <f>'Muni-L1'!N3</f>
        <v>228951684</v>
      </c>
      <c r="D3" s="23">
        <f>'Muni-L1'!U3</f>
        <v>74524039</v>
      </c>
      <c r="E3" s="23">
        <f>'Muni-L1'!V3</f>
        <v>82382833</v>
      </c>
      <c r="F3" s="23">
        <f>'Muni-L1'!O3+'Muni-L1'!P3+'Muni-L1'!Q3+'Muni-L1'!R3+'Muni-L1'!S3+'Muni-L1'!X3+'Muni-L1'!Y3</f>
        <v>202058935</v>
      </c>
      <c r="G3" s="23">
        <f t="shared" ref="G3:G13" si="0">SUM(B3:F3)</f>
        <v>662386745</v>
      </c>
      <c r="H3" s="23">
        <f>'Muni-L1'!AA3</f>
        <v>146311349</v>
      </c>
      <c r="I3" s="23">
        <f>'Muni-L1'!AC3+'Muni-L1'!AD3</f>
        <v>93017418</v>
      </c>
      <c r="J3" s="23">
        <f>'Muni-L1'!AE3+'Muni-L1'!AJ3+'Muni-L1'!AK3</f>
        <v>33820105</v>
      </c>
      <c r="K3" s="23">
        <f>'Muni-L1'!AG3</f>
        <v>1525331</v>
      </c>
      <c r="L3" s="23">
        <f>'Muni-L1'!AB3+'Muni-L1'!AF3+'Muni-L1'!AH3+'Muni-L1'!AI3+'Muni-L1'!AL3+'Muni-L1'!AM3+'Muni-L1'!AO3</f>
        <v>376504440</v>
      </c>
      <c r="M3" s="23">
        <f t="shared" ref="M3:M13" si="1">SUM(H3:L3)</f>
        <v>651178643</v>
      </c>
      <c r="N3" s="29">
        <f t="shared" ref="N3:N13" si="2">G3-M3</f>
        <v>11208102</v>
      </c>
      <c r="O3" s="39">
        <f>'Muni-L1'!Z3-'Muni-L1'!AP3-N3</f>
        <v>-3</v>
      </c>
    </row>
    <row r="4" spans="1:15">
      <c r="A4" s="50" t="str">
        <f>'Muni-L1'!B4</f>
        <v>City of Albany</v>
      </c>
      <c r="B4" s="11">
        <f>'Muni-L1'!L4+'Muni-L1'!M4</f>
        <v>79320706</v>
      </c>
      <c r="C4" s="12">
        <f>'Muni-L1'!N4</f>
        <v>30350525</v>
      </c>
      <c r="D4" s="12">
        <f>'Muni-L1'!U4</f>
        <v>21688863</v>
      </c>
      <c r="E4" s="12">
        <f>'Muni-L1'!V4</f>
        <v>11745596</v>
      </c>
      <c r="F4" s="12">
        <f>'Muni-L1'!O4+'Muni-L1'!P4+'Muni-L1'!Q4+'Muni-L1'!R4+'Muni-L1'!S4+'Muni-L1'!X4+'Muni-L1'!Y4</f>
        <v>31609790</v>
      </c>
      <c r="G4" s="12">
        <f t="shared" si="0"/>
        <v>174715480</v>
      </c>
      <c r="H4" s="12">
        <f>'Muni-L1'!AA4</f>
        <v>22113971</v>
      </c>
      <c r="I4" s="12">
        <f>'Muni-L1'!AC4+'Muni-L1'!AD4</f>
        <v>57941668</v>
      </c>
      <c r="J4" s="12">
        <f>'Muni-L1'!AE4+'Muni-L1'!AJ4+'Muni-L1'!AK4</f>
        <v>32529935</v>
      </c>
      <c r="K4" s="12">
        <f>'Muni-L1'!AG4</f>
        <v>0</v>
      </c>
      <c r="L4" s="12">
        <f>'Muni-L1'!AB4+'Muni-L1'!AF4+'Muni-L1'!AH4+'Muni-L1'!AI4+'Muni-L1'!AL4+'Muni-L1'!AM4+'Muni-L1'!AO4</f>
        <v>76493028</v>
      </c>
      <c r="M4" s="12">
        <f t="shared" si="1"/>
        <v>189078602</v>
      </c>
      <c r="N4" s="31">
        <f t="shared" si="2"/>
        <v>-14363122</v>
      </c>
      <c r="O4" s="39">
        <f>'Muni-L1'!Z4-'Muni-L1'!AP4-N4</f>
        <v>0</v>
      </c>
    </row>
    <row r="5" spans="1:15">
      <c r="A5" s="4" t="str">
        <f>'Muni-L1'!B5</f>
        <v>Town of Berne</v>
      </c>
      <c r="B5" s="11">
        <f>'Muni-L1'!L5+'Muni-L1'!M5</f>
        <v>1165133</v>
      </c>
      <c r="C5" s="12">
        <f>'Muni-L1'!N5</f>
        <v>888183</v>
      </c>
      <c r="D5" s="12">
        <f>'Muni-L1'!U5</f>
        <v>347544</v>
      </c>
      <c r="E5" s="12">
        <f>'Muni-L1'!V5</f>
        <v>0</v>
      </c>
      <c r="F5" s="12">
        <f>'Muni-L1'!O5+'Muni-L1'!P5+'Muni-L1'!Q5+'Muni-L1'!R5+'Muni-L1'!S5+'Muni-L1'!X5+'Muni-L1'!Y5</f>
        <v>189840</v>
      </c>
      <c r="G5" s="12">
        <f t="shared" si="0"/>
        <v>2590700</v>
      </c>
      <c r="H5" s="12">
        <f>'Muni-L1'!AA5</f>
        <v>358567</v>
      </c>
      <c r="I5" s="12">
        <f>'Muni-L1'!AC5+'Muni-L1'!AD5</f>
        <v>512089</v>
      </c>
      <c r="J5" s="12">
        <f>'Muni-L1'!AE5+'Muni-L1'!AJ5+'Muni-L1'!AK5</f>
        <v>1098032</v>
      </c>
      <c r="K5" s="12">
        <f>'Muni-L1'!AG5</f>
        <v>0</v>
      </c>
      <c r="L5" s="12">
        <f>'Muni-L1'!AB5+'Muni-L1'!AF5+'Muni-L1'!AH5+'Muni-L1'!AI5+'Muni-L1'!AL5+'Muni-L1'!AM5+'Muni-L1'!AO5</f>
        <v>365133</v>
      </c>
      <c r="M5" s="12">
        <f t="shared" si="1"/>
        <v>2333821</v>
      </c>
      <c r="N5" s="31">
        <f t="shared" si="2"/>
        <v>256879</v>
      </c>
      <c r="O5" s="39">
        <f>'Muni-L1'!Z5-'Muni-L1'!AP5-N5</f>
        <v>1</v>
      </c>
    </row>
    <row r="6" spans="1:15">
      <c r="A6" s="4" t="str">
        <f>'Muni-L1'!B6</f>
        <v>Town of Bethlehem</v>
      </c>
      <c r="B6" s="11">
        <f>'Muni-L1'!L6+'Muni-L1'!M6</f>
        <v>12778196</v>
      </c>
      <c r="C6" s="12">
        <f>'Muni-L1'!N6</f>
        <v>9444723</v>
      </c>
      <c r="D6" s="12">
        <f>'Muni-L1'!U6</f>
        <v>1432107</v>
      </c>
      <c r="E6" s="12">
        <f>'Muni-L1'!V6</f>
        <v>897379</v>
      </c>
      <c r="F6" s="12">
        <f>'Muni-L1'!O6+'Muni-L1'!P6+'Muni-L1'!Q6+'Muni-L1'!R6+'Muni-L1'!S6+'Muni-L1'!X6+'Muni-L1'!Y6</f>
        <v>13179672</v>
      </c>
      <c r="G6" s="12">
        <f t="shared" si="0"/>
        <v>37732077</v>
      </c>
      <c r="H6" s="12">
        <f>'Muni-L1'!AA6</f>
        <v>3885268</v>
      </c>
      <c r="I6" s="12">
        <f>'Muni-L1'!AC6+'Muni-L1'!AD6</f>
        <v>7148277</v>
      </c>
      <c r="J6" s="12">
        <f>'Muni-L1'!AE6+'Muni-L1'!AJ6+'Muni-L1'!AK6</f>
        <v>16856114</v>
      </c>
      <c r="K6" s="12">
        <f>'Muni-L1'!AG6</f>
        <v>0</v>
      </c>
      <c r="L6" s="12">
        <f>'Muni-L1'!AB6+'Muni-L1'!AF6+'Muni-L1'!AH6+'Muni-L1'!AI6+'Muni-L1'!AL6+'Muni-L1'!AM6+'Muni-L1'!AO6</f>
        <v>10959668</v>
      </c>
      <c r="M6" s="12">
        <f t="shared" si="1"/>
        <v>38849327</v>
      </c>
      <c r="N6" s="31">
        <f t="shared" si="2"/>
        <v>-1117250</v>
      </c>
      <c r="O6" s="39">
        <f>'Muni-L1'!Z6-'Muni-L1'!AP6-N6</f>
        <v>0</v>
      </c>
    </row>
    <row r="7" spans="1:15">
      <c r="A7" s="9" t="str">
        <f>'Muni-L1'!B7</f>
        <v>Town of Coeymans</v>
      </c>
      <c r="B7" s="11">
        <f>'Muni-L1'!L7+'Muni-L1'!M7</f>
        <v>1749516</v>
      </c>
      <c r="C7" s="12">
        <f>'Muni-L1'!N7</f>
        <v>1785256</v>
      </c>
      <c r="D7" s="12">
        <f>'Muni-L1'!U7</f>
        <v>242142</v>
      </c>
      <c r="E7" s="12">
        <f>'Muni-L1'!V7</f>
        <v>470895</v>
      </c>
      <c r="F7" s="12">
        <f>'Muni-L1'!O7+'Muni-L1'!P7+'Muni-L1'!Q7+'Muni-L1'!R7+'Muni-L1'!S7+'Muni-L1'!X7+'Muni-L1'!Y7</f>
        <v>2850383</v>
      </c>
      <c r="G7" s="12">
        <f t="shared" si="0"/>
        <v>7098192</v>
      </c>
      <c r="H7" s="12">
        <f>'Muni-L1'!AA7</f>
        <v>879875</v>
      </c>
      <c r="I7" s="12">
        <f>'Muni-L1'!AC7+'Muni-L1'!AD7</f>
        <v>1392127</v>
      </c>
      <c r="J7" s="12">
        <f>'Muni-L1'!AE7+'Muni-L1'!AJ7+'Muni-L1'!AK7</f>
        <v>1712842</v>
      </c>
      <c r="K7" s="12">
        <f>'Muni-L1'!AG7</f>
        <v>844</v>
      </c>
      <c r="L7" s="12">
        <f>'Muni-L1'!AB7+'Muni-L1'!AF7+'Muni-L1'!AH7+'Muni-L1'!AI7+'Muni-L1'!AL7+'Muni-L1'!AM7+'Muni-L1'!AO7</f>
        <v>3322997</v>
      </c>
      <c r="M7" s="12">
        <f t="shared" si="1"/>
        <v>7308685</v>
      </c>
      <c r="N7" s="31">
        <f t="shared" si="2"/>
        <v>-210493</v>
      </c>
      <c r="O7" s="39">
        <f>'Muni-L1'!Z7-'Muni-L1'!AP7-N7</f>
        <v>-1</v>
      </c>
    </row>
    <row r="8" spans="1:15">
      <c r="A8" s="52" t="str">
        <f>'Muni-L1'!B8</f>
        <v>Village of Ravena</v>
      </c>
      <c r="B8" s="11">
        <f>'Muni-L1'!L8+'Muni-L1'!M8</f>
        <v>766837</v>
      </c>
      <c r="C8" s="12">
        <f>'Muni-L1'!N8</f>
        <v>715669</v>
      </c>
      <c r="D8" s="12">
        <f>'Muni-L1'!U8</f>
        <v>81777</v>
      </c>
      <c r="E8" s="12">
        <f>'Muni-L1'!V8</f>
        <v>54586</v>
      </c>
      <c r="F8" s="12">
        <f>'Muni-L1'!O8+'Muni-L1'!P8+'Muni-L1'!Q8+'Muni-L1'!R8+'Muni-L1'!S8+'Muni-L1'!X8+'Muni-L1'!Y8</f>
        <v>1209184</v>
      </c>
      <c r="G8" s="12">
        <f t="shared" si="0"/>
        <v>2828053</v>
      </c>
      <c r="H8" s="12">
        <f>'Muni-L1'!AA8</f>
        <v>742493</v>
      </c>
      <c r="I8" s="12">
        <f>'Muni-L1'!AC8+'Muni-L1'!AD8</f>
        <v>139008</v>
      </c>
      <c r="J8" s="12">
        <f>'Muni-L1'!AE8+'Muni-L1'!AJ8+'Muni-L1'!AK8</f>
        <v>869333</v>
      </c>
      <c r="K8" s="12">
        <f>'Muni-L1'!AG8</f>
        <v>1304</v>
      </c>
      <c r="L8" s="12">
        <f>'Muni-L1'!AB8+'Muni-L1'!AF8+'Muni-L1'!AH8+'Muni-L1'!AI8+'Muni-L1'!AL8+'Muni-L1'!AM8+'Muni-L1'!AO8</f>
        <v>880335</v>
      </c>
      <c r="M8" s="12">
        <f t="shared" si="1"/>
        <v>2632473</v>
      </c>
      <c r="N8" s="31">
        <f t="shared" si="2"/>
        <v>195580</v>
      </c>
      <c r="O8" s="39">
        <f>'Muni-L1'!Z8-'Muni-L1'!AP8-N8</f>
        <v>0</v>
      </c>
    </row>
    <row r="9" spans="1:15">
      <c r="A9" s="50" t="str">
        <f>'Muni-L1'!B9</f>
        <v>City of Cohoes</v>
      </c>
      <c r="B9" s="11">
        <f>'Muni-L1'!L9+'Muni-L1'!M9</f>
        <v>7372391</v>
      </c>
      <c r="C9" s="12">
        <f>'Muni-L1'!N9</f>
        <v>4886563</v>
      </c>
      <c r="D9" s="12">
        <f>'Muni-L1'!U9</f>
        <v>3717282</v>
      </c>
      <c r="E9" s="12">
        <f>'Muni-L1'!V9</f>
        <v>5979887</v>
      </c>
      <c r="F9" s="12">
        <f>'Muni-L1'!O9+'Muni-L1'!P9+'Muni-L1'!Q9+'Muni-L1'!R9+'Muni-L1'!S9+'Muni-L1'!X9+'Muni-L1'!Y9</f>
        <v>5942568</v>
      </c>
      <c r="G9" s="12">
        <f t="shared" si="0"/>
        <v>27898691</v>
      </c>
      <c r="H9" s="12">
        <f>'Muni-L1'!AA9</f>
        <v>2631834</v>
      </c>
      <c r="I9" s="12">
        <f>'Muni-L1'!AC9+'Muni-L1'!AD9</f>
        <v>6982179</v>
      </c>
      <c r="J9" s="12">
        <f>'Muni-L1'!AE9+'Muni-L1'!AJ9+'Muni-L1'!AK9</f>
        <v>9345520</v>
      </c>
      <c r="K9" s="12">
        <f>'Muni-L1'!AG9</f>
        <v>173947</v>
      </c>
      <c r="L9" s="12">
        <f>'Muni-L1'!AB9+'Muni-L1'!AF9+'Muni-L1'!AH9+'Muni-L1'!AI9+'Muni-L1'!AL9+'Muni-L1'!AM9+'Muni-L1'!AO9</f>
        <v>8493473</v>
      </c>
      <c r="M9" s="12">
        <f t="shared" si="1"/>
        <v>27626953</v>
      </c>
      <c r="N9" s="31">
        <f t="shared" si="2"/>
        <v>271738</v>
      </c>
      <c r="O9" s="39">
        <f>'Muni-L1'!Z9-'Muni-L1'!AP9-N9</f>
        <v>0</v>
      </c>
    </row>
    <row r="10" spans="1:15">
      <c r="A10" s="9" t="str">
        <f>'Muni-L1'!B10</f>
        <v>Town of Colonie</v>
      </c>
      <c r="B10" s="11">
        <f>'Muni-L1'!L10+'Muni-L1'!M10</f>
        <v>31071215</v>
      </c>
      <c r="C10" s="12">
        <f>'Muni-L1'!N10</f>
        <v>19446154</v>
      </c>
      <c r="D10" s="12">
        <f>'Muni-L1'!U10</f>
        <v>3912479</v>
      </c>
      <c r="E10" s="12">
        <f>'Muni-L1'!V10</f>
        <v>6767989</v>
      </c>
      <c r="F10" s="12">
        <f>'Muni-L1'!O10+'Muni-L1'!P10+'Muni-L1'!Q10+'Muni-L1'!R10+'Muni-L1'!S10+'Muni-L1'!X10+'Muni-L1'!Y10</f>
        <v>40824674</v>
      </c>
      <c r="G10" s="12">
        <f t="shared" si="0"/>
        <v>102022511</v>
      </c>
      <c r="H10" s="12">
        <f>'Muni-L1'!AA10</f>
        <v>19791192</v>
      </c>
      <c r="I10" s="12">
        <f>'Muni-L1'!AC10+'Muni-L1'!AD10</f>
        <v>23617019</v>
      </c>
      <c r="J10" s="12">
        <f>'Muni-L1'!AE10+'Muni-L1'!AJ10+'Muni-L1'!AK10</f>
        <v>26000187</v>
      </c>
      <c r="K10" s="12">
        <f>'Muni-L1'!AG10</f>
        <v>893013</v>
      </c>
      <c r="L10" s="12">
        <f>'Muni-L1'!AB10+'Muni-L1'!AF10+'Muni-L1'!AH10+'Muni-L1'!AI10+'Muni-L1'!AL10+'Muni-L1'!AM10+'Muni-L1'!AO10</f>
        <v>38331970</v>
      </c>
      <c r="M10" s="12">
        <f t="shared" si="1"/>
        <v>108633381</v>
      </c>
      <c r="N10" s="31">
        <f t="shared" si="2"/>
        <v>-6610870</v>
      </c>
      <c r="O10" s="39">
        <f>'Muni-L1'!Z10-'Muni-L1'!AP10-N10</f>
        <v>0</v>
      </c>
    </row>
    <row r="11" spans="1:15">
      <c r="A11" s="52" t="str">
        <f>'Muni-L1'!B11</f>
        <v>Village of Colonie</v>
      </c>
      <c r="B11" s="11">
        <f>'Muni-L1'!L11+'Muni-L1'!M11</f>
        <v>1201129</v>
      </c>
      <c r="C11" s="12">
        <f>'Muni-L1'!N11</f>
        <v>2326038</v>
      </c>
      <c r="D11" s="12">
        <f>'Muni-L1'!U11</f>
        <v>187683</v>
      </c>
      <c r="E11" s="12">
        <f>'Muni-L1'!V11</f>
        <v>115892</v>
      </c>
      <c r="F11" s="12">
        <f>'Muni-L1'!O11+'Muni-L1'!P11+'Muni-L1'!Q11+'Muni-L1'!R11+'Muni-L1'!S11+'Muni-L1'!X11+'Muni-L1'!Y11</f>
        <v>3712334</v>
      </c>
      <c r="G11" s="12">
        <f t="shared" si="0"/>
        <v>7543076</v>
      </c>
      <c r="H11" s="12">
        <f>'Muni-L1'!AA11</f>
        <v>708727</v>
      </c>
      <c r="I11" s="12">
        <f>'Muni-L1'!AC11+'Muni-L1'!AD11</f>
        <v>345518</v>
      </c>
      <c r="J11" s="12">
        <f>'Muni-L1'!AE11+'Muni-L1'!AJ11+'Muni-L1'!AK11</f>
        <v>3801582</v>
      </c>
      <c r="K11" s="12">
        <f>'Muni-L1'!AG11</f>
        <v>25994</v>
      </c>
      <c r="L11" s="12">
        <f>'Muni-L1'!AB11+'Muni-L1'!AF11+'Muni-L1'!AH11+'Muni-L1'!AI11+'Muni-L1'!AL11+'Muni-L1'!AM11+'Muni-L1'!AO11</f>
        <v>2297160</v>
      </c>
      <c r="M11" s="12">
        <f t="shared" si="1"/>
        <v>7178981</v>
      </c>
      <c r="N11" s="31">
        <f t="shared" si="2"/>
        <v>364095</v>
      </c>
      <c r="O11" s="39">
        <f>'Muni-L1'!Z11-'Muni-L1'!AP11-N11</f>
        <v>0</v>
      </c>
    </row>
    <row r="12" spans="1:15">
      <c r="A12" s="52" t="str">
        <f>'Muni-L1'!B12</f>
        <v>Village of Menands</v>
      </c>
      <c r="B12" s="11">
        <f>'Muni-L1'!L12+'Muni-L1'!M12</f>
        <v>1800229</v>
      </c>
      <c r="C12" s="12">
        <f>'Muni-L1'!N12</f>
        <v>1288251</v>
      </c>
      <c r="D12" s="12">
        <f>'Muni-L1'!U12</f>
        <v>131927</v>
      </c>
      <c r="E12" s="12">
        <f>'Muni-L1'!V12</f>
        <v>25848</v>
      </c>
      <c r="F12" s="12">
        <f>'Muni-L1'!O12+'Muni-L1'!P12+'Muni-L1'!Q12+'Muni-L1'!R12+'Muni-L1'!S12+'Muni-L1'!X12+'Muni-L1'!Y12</f>
        <v>1899686</v>
      </c>
      <c r="G12" s="12">
        <f t="shared" si="0"/>
        <v>5145941</v>
      </c>
      <c r="H12" s="12">
        <f>'Muni-L1'!AA12</f>
        <v>630602</v>
      </c>
      <c r="I12" s="12">
        <f>'Muni-L1'!AC12+'Muni-L1'!AD12</f>
        <v>1176266</v>
      </c>
      <c r="J12" s="12">
        <f>'Muni-L1'!AE12+'Muni-L1'!AJ12+'Muni-L1'!AK12</f>
        <v>1925997</v>
      </c>
      <c r="K12" s="12">
        <f>'Muni-L1'!AG12</f>
        <v>4476</v>
      </c>
      <c r="L12" s="12">
        <f>'Muni-L1'!AB12+'Muni-L1'!AF12+'Muni-L1'!AH12+'Muni-L1'!AI12+'Muni-L1'!AL12+'Muni-L1'!AM12+'Muni-L1'!AO12</f>
        <v>858876</v>
      </c>
      <c r="M12" s="12">
        <f t="shared" si="1"/>
        <v>4596217</v>
      </c>
      <c r="N12" s="31">
        <f t="shared" si="2"/>
        <v>549724</v>
      </c>
      <c r="O12" s="39">
        <f>'Muni-L1'!Z12-'Muni-L1'!AP12-N12</f>
        <v>0</v>
      </c>
    </row>
    <row r="13" spans="1:15">
      <c r="A13" s="52" t="str">
        <f>'Muni-L1'!B15</f>
        <v>Town/Village of Green Island</v>
      </c>
      <c r="B13" s="11">
        <f>'Muni-L1'!L15+'Muni-L1'!M15</f>
        <v>2102833</v>
      </c>
      <c r="C13" s="12">
        <f>'Muni-L1'!N15</f>
        <v>657742</v>
      </c>
      <c r="D13" s="12">
        <f>'Muni-L1'!U15</f>
        <v>175303</v>
      </c>
      <c r="E13" s="12">
        <f>'Muni-L1'!V15</f>
        <v>381400</v>
      </c>
      <c r="F13" s="12">
        <f>'Muni-L1'!O15+'Muni-L1'!P15+'Muni-L1'!Q15+'Muni-L1'!R15+'Muni-L1'!S15+'Muni-L1'!X15+'Muni-L1'!Y15</f>
        <v>2003113</v>
      </c>
      <c r="G13" s="12">
        <f t="shared" si="0"/>
        <v>5320391</v>
      </c>
      <c r="H13" s="12">
        <f>'Muni-L1'!AA15</f>
        <v>842699</v>
      </c>
      <c r="I13" s="12">
        <f>'Muni-L1'!AC15+'Muni-L1'!AD15</f>
        <v>1122798</v>
      </c>
      <c r="J13" s="12">
        <f>'Muni-L1'!AE15+'Muni-L1'!AJ15+'Muni-L1'!AK15</f>
        <v>1417066</v>
      </c>
      <c r="K13" s="12">
        <f>'Muni-L1'!AG15</f>
        <v>0</v>
      </c>
      <c r="L13" s="12">
        <f>'Muni-L1'!AB15+'Muni-L1'!AF15+'Muni-L1'!AH15+'Muni-L1'!AI15+'Muni-L1'!AL15+'Muni-L1'!AM15+'Muni-L1'!AO15</f>
        <v>1620882</v>
      </c>
      <c r="M13" s="12">
        <f t="shared" si="1"/>
        <v>5003445</v>
      </c>
      <c r="N13" s="31">
        <f t="shared" si="2"/>
        <v>316946</v>
      </c>
      <c r="O13" s="39">
        <f>'Muni-L1'!Z15-'Muni-L1'!AP15-N13</f>
        <v>0</v>
      </c>
    </row>
    <row r="14" spans="1:15">
      <c r="A14" s="9" t="str">
        <f>'Muni-L1'!B16</f>
        <v>Town of Guilderland</v>
      </c>
      <c r="B14" s="11">
        <f>'Muni-L1'!L16+'Muni-L1'!M16</f>
        <v>8364308</v>
      </c>
      <c r="C14" s="12">
        <f>'Muni-L1'!N16</f>
        <v>9747640</v>
      </c>
      <c r="D14" s="12">
        <f>'Muni-L1'!U16</f>
        <v>1624711</v>
      </c>
      <c r="E14" s="12">
        <f>'Muni-L1'!V16</f>
        <v>586027</v>
      </c>
      <c r="F14" s="12">
        <f>'Muni-L1'!O16+'Muni-L1'!P16+'Muni-L1'!Q16+'Muni-L1'!R16+'Muni-L1'!S16+'Muni-L1'!X16+'Muni-L1'!Y16</f>
        <v>10574375</v>
      </c>
      <c r="G14" s="12">
        <f t="shared" ref="G14:G44" si="3">SUM(B14:F14)</f>
        <v>30897061</v>
      </c>
      <c r="H14" s="12">
        <f>'Muni-L1'!AA16</f>
        <v>2592473</v>
      </c>
      <c r="I14" s="12">
        <f>'Muni-L1'!AC16+'Muni-L1'!AD16</f>
        <v>6690465</v>
      </c>
      <c r="J14" s="12">
        <f>'Muni-L1'!AE16+'Muni-L1'!AJ16+'Muni-L1'!AK16</f>
        <v>11888859</v>
      </c>
      <c r="K14" s="12">
        <f>'Muni-L1'!AG16</f>
        <v>648865</v>
      </c>
      <c r="L14" s="12">
        <f>'Muni-L1'!AB16+'Muni-L1'!AF16+'Muni-L1'!AH16+'Muni-L1'!AI16+'Muni-L1'!AL16+'Muni-L1'!AM16+'Muni-L1'!AO16</f>
        <v>10372030</v>
      </c>
      <c r="M14" s="12">
        <f t="shared" ref="M14:M44" si="4">SUM(H14:L14)</f>
        <v>32192692</v>
      </c>
      <c r="N14" s="31">
        <f t="shared" ref="N14:N44" si="5">G14-M14</f>
        <v>-1295631</v>
      </c>
      <c r="O14" s="39">
        <f>'Muni-L1'!Z16-'Muni-L1'!AP16-N14</f>
        <v>1</v>
      </c>
    </row>
    <row r="15" spans="1:15">
      <c r="A15" s="52" t="str">
        <f>'Muni-L1'!B17</f>
        <v>Village of Altamont</v>
      </c>
      <c r="B15" s="11">
        <f>'Muni-L1'!L17+'Muni-L1'!M17</f>
        <v>275236</v>
      </c>
      <c r="C15" s="12">
        <f>'Muni-L1'!N17</f>
        <v>533455</v>
      </c>
      <c r="D15" s="12">
        <f>'Muni-L1'!U17</f>
        <v>72482</v>
      </c>
      <c r="E15" s="12">
        <f>'Muni-L1'!V17</f>
        <v>10452</v>
      </c>
      <c r="F15" s="12">
        <f>'Muni-L1'!O17+'Muni-L1'!P17+'Muni-L1'!Q17+'Muni-L1'!R17+'Muni-L1'!S17+'Muni-L1'!X17+'Muni-L1'!Y17</f>
        <v>1048598</v>
      </c>
      <c r="G15" s="12">
        <f t="shared" si="3"/>
        <v>1940223</v>
      </c>
      <c r="H15" s="12">
        <f>'Muni-L1'!AA17</f>
        <v>267391</v>
      </c>
      <c r="I15" s="12">
        <f>'Muni-L1'!AC17+'Muni-L1'!AD17</f>
        <v>417249</v>
      </c>
      <c r="J15" s="12">
        <f>'Muni-L1'!AE17+'Muni-L1'!AJ17+'Muni-L1'!AK17</f>
        <v>742064</v>
      </c>
      <c r="K15" s="12">
        <f>'Muni-L1'!AG17</f>
        <v>0</v>
      </c>
      <c r="L15" s="12">
        <f>'Muni-L1'!AB17+'Muni-L1'!AF17+'Muni-L1'!AH17+'Muni-L1'!AI17+'Muni-L1'!AL17+'Muni-L1'!AM17+'Muni-L1'!AO17</f>
        <v>493354</v>
      </c>
      <c r="M15" s="12">
        <f t="shared" si="4"/>
        <v>1920058</v>
      </c>
      <c r="N15" s="31">
        <f t="shared" si="5"/>
        <v>20165</v>
      </c>
      <c r="O15" s="39">
        <f>'Muni-L1'!Z17-'Muni-L1'!AP17-N15</f>
        <v>0</v>
      </c>
    </row>
    <row r="16" spans="1:15">
      <c r="A16" s="4" t="str">
        <f>'Muni-L1'!B18</f>
        <v>Town of Knox</v>
      </c>
      <c r="B16" s="11">
        <f>'Muni-L1'!L18+'Muni-L1'!M18</f>
        <v>244907</v>
      </c>
      <c r="C16" s="12">
        <f>'Muni-L1'!N18</f>
        <v>798626</v>
      </c>
      <c r="D16" s="12">
        <f>'Muni-L1'!U18</f>
        <v>115187</v>
      </c>
      <c r="E16" s="12">
        <f>'Muni-L1'!V18</f>
        <v>0</v>
      </c>
      <c r="F16" s="12">
        <f>'Muni-L1'!O18+'Muni-L1'!P18+'Muni-L1'!Q18+'Muni-L1'!R18+'Muni-L1'!S18+'Muni-L1'!X18+'Muni-L1'!Y18</f>
        <v>182175</v>
      </c>
      <c r="G16" s="12">
        <f t="shared" si="3"/>
        <v>1340895</v>
      </c>
      <c r="H16" s="12">
        <f>'Muni-L1'!AA18</f>
        <v>1162541</v>
      </c>
      <c r="I16" s="12">
        <f>'Muni-L1'!AC18+'Muni-L1'!AD18</f>
        <v>103725</v>
      </c>
      <c r="J16" s="12">
        <f>'Muni-L1'!AE18+'Muni-L1'!AJ18+'Muni-L1'!AK18</f>
        <v>653318</v>
      </c>
      <c r="K16" s="12">
        <f>'Muni-L1'!AG18</f>
        <v>0</v>
      </c>
      <c r="L16" s="12">
        <f>'Muni-L1'!AB18+'Muni-L1'!AF18+'Muni-L1'!AH18+'Muni-L1'!AI18+'Muni-L1'!AL18+'Muni-L1'!AM18+'Muni-L1'!AO18</f>
        <v>311770</v>
      </c>
      <c r="M16" s="12">
        <f t="shared" si="4"/>
        <v>2231354</v>
      </c>
      <c r="N16" s="31">
        <f t="shared" si="5"/>
        <v>-890459</v>
      </c>
      <c r="O16" s="39">
        <f>'Muni-L1'!Z18-'Muni-L1'!AP18-N16</f>
        <v>-1</v>
      </c>
    </row>
    <row r="17" spans="1:15">
      <c r="A17" s="9" t="str">
        <f>'Muni-L1'!B19</f>
        <v>Town of New Scotland</v>
      </c>
      <c r="B17" s="11">
        <f>'Muni-L1'!L19+'Muni-L1'!M19</f>
        <v>2314314</v>
      </c>
      <c r="C17" s="12">
        <f>'Muni-L1'!N19</f>
        <v>1765304</v>
      </c>
      <c r="D17" s="12">
        <f>'Muni-L1'!U19</f>
        <v>403825</v>
      </c>
      <c r="E17" s="12">
        <f>'Muni-L1'!V19</f>
        <v>126169</v>
      </c>
      <c r="F17" s="12">
        <f>'Muni-L1'!O19+'Muni-L1'!P19+'Muni-L1'!Q19+'Muni-L1'!R19+'Muni-L1'!S19+'Muni-L1'!X19+'Muni-L1'!Y19</f>
        <v>778097</v>
      </c>
      <c r="G17" s="12">
        <f t="shared" si="3"/>
        <v>5387709</v>
      </c>
      <c r="H17" s="12">
        <f>'Muni-L1'!AA19</f>
        <v>783786</v>
      </c>
      <c r="I17" s="12">
        <f>'Muni-L1'!AC19+'Muni-L1'!AD19</f>
        <v>986497</v>
      </c>
      <c r="J17" s="12">
        <f>'Muni-L1'!AE19+'Muni-L1'!AJ19+'Muni-L1'!AK19</f>
        <v>2738264</v>
      </c>
      <c r="K17" s="12">
        <f>'Muni-L1'!AG19</f>
        <v>0</v>
      </c>
      <c r="L17" s="12">
        <f>'Muni-L1'!AB19+'Muni-L1'!AF19+'Muni-L1'!AH19+'Muni-L1'!AI19+'Muni-L1'!AL19+'Muni-L1'!AM19+'Muni-L1'!AO19</f>
        <v>1152720</v>
      </c>
      <c r="M17" s="12">
        <f t="shared" si="4"/>
        <v>5661267</v>
      </c>
      <c r="N17" s="31">
        <f t="shared" si="5"/>
        <v>-273558</v>
      </c>
      <c r="O17" s="39">
        <f>'Muni-L1'!Z19-'Muni-L1'!AP19-N17</f>
        <v>0</v>
      </c>
    </row>
    <row r="18" spans="1:15">
      <c r="A18" s="52" t="str">
        <f>'Muni-L1'!B20</f>
        <v>Village of Voorheesville</v>
      </c>
      <c r="B18" s="11">
        <f>'Muni-L1'!L20+'Muni-L1'!M20</f>
        <v>260687</v>
      </c>
      <c r="C18" s="12">
        <f>'Muni-L1'!N20</f>
        <v>855366</v>
      </c>
      <c r="D18" s="12">
        <f>'Muni-L1'!U20</f>
        <v>104494</v>
      </c>
      <c r="E18" s="12">
        <f>'Muni-L1'!V20</f>
        <v>2550</v>
      </c>
      <c r="F18" s="12">
        <f>'Muni-L1'!O20+'Muni-L1'!P20+'Muni-L1'!Q20+'Muni-L1'!R20+'Muni-L1'!S20+'Muni-L1'!X20+'Muni-L1'!Y20</f>
        <v>684167</v>
      </c>
      <c r="G18" s="12">
        <f t="shared" si="3"/>
        <v>1907264</v>
      </c>
      <c r="H18" s="12">
        <f>'Muni-L1'!AA20</f>
        <v>303841</v>
      </c>
      <c r="I18" s="12">
        <f>'Muni-L1'!AC20+'Muni-L1'!AD20</f>
        <v>71192</v>
      </c>
      <c r="J18" s="12">
        <f>'Muni-L1'!AE20+'Muni-L1'!AJ20+'Muni-L1'!AK20</f>
        <v>809032</v>
      </c>
      <c r="K18" s="12">
        <f>'Muni-L1'!AG20</f>
        <v>0</v>
      </c>
      <c r="L18" s="12">
        <f>'Muni-L1'!AB20+'Muni-L1'!AF20+'Muni-L1'!AH20+'Muni-L1'!AI20+'Muni-L1'!AL20+'Muni-L1'!AM20+'Muni-L1'!AO20</f>
        <v>489238</v>
      </c>
      <c r="M18" s="12">
        <f t="shared" si="4"/>
        <v>1673303</v>
      </c>
      <c r="N18" s="31">
        <f t="shared" si="5"/>
        <v>233961</v>
      </c>
      <c r="O18" s="39">
        <f>'Muni-L1'!Z20-'Muni-L1'!AP20-N18</f>
        <v>0</v>
      </c>
    </row>
    <row r="19" spans="1:15">
      <c r="A19" s="4" t="str">
        <f>'Muni-L1'!B21</f>
        <v>Town of Rensselaerville</v>
      </c>
      <c r="B19" s="11">
        <f>'Muni-L1'!L21+'Muni-L1'!M21</f>
        <v>1199659</v>
      </c>
      <c r="C19" s="12">
        <f>'Muni-L1'!N21</f>
        <v>501520</v>
      </c>
      <c r="D19" s="12">
        <f>'Muni-L1'!U21</f>
        <v>169482</v>
      </c>
      <c r="E19" s="12">
        <f>'Muni-L1'!V21</f>
        <v>0</v>
      </c>
      <c r="F19" s="12">
        <f>'Muni-L1'!O21+'Muni-L1'!P21+'Muni-L1'!Q21+'Muni-L1'!R21+'Muni-L1'!S21+'Muni-L1'!X21+'Muni-L1'!Y21</f>
        <v>191072</v>
      </c>
      <c r="G19" s="12">
        <f t="shared" si="3"/>
        <v>2061733</v>
      </c>
      <c r="H19" s="12">
        <f>'Muni-L1'!AA21</f>
        <v>329075</v>
      </c>
      <c r="I19" s="12">
        <f>'Muni-L1'!AC21+'Muni-L1'!AD21</f>
        <v>276161</v>
      </c>
      <c r="J19" s="12">
        <f>'Muni-L1'!AE21+'Muni-L1'!AJ21+'Muni-L1'!AK21</f>
        <v>1178227</v>
      </c>
      <c r="K19" s="12">
        <f>'Muni-L1'!AG21</f>
        <v>0</v>
      </c>
      <c r="L19" s="12">
        <f>'Muni-L1'!AB21+'Muni-L1'!AF21+'Muni-L1'!AH21+'Muni-L1'!AI21+'Muni-L1'!AL21+'Muni-L1'!AM21+'Muni-L1'!AO21</f>
        <v>482679</v>
      </c>
      <c r="M19" s="12">
        <f t="shared" si="4"/>
        <v>2266142</v>
      </c>
      <c r="N19" s="31">
        <f t="shared" si="5"/>
        <v>-204409</v>
      </c>
      <c r="O19" s="39">
        <f>'Muni-L1'!Z21-'Muni-L1'!AP21-N19</f>
        <v>0</v>
      </c>
    </row>
    <row r="20" spans="1:15">
      <c r="A20" s="50" t="str">
        <f>'Muni-L1'!B22</f>
        <v>City of Watervliet</v>
      </c>
      <c r="B20" s="11">
        <f>'Muni-L1'!L22+'Muni-L1'!M22</f>
        <v>3970313</v>
      </c>
      <c r="C20" s="12">
        <f>'Muni-L1'!N22</f>
        <v>3241101</v>
      </c>
      <c r="D20" s="12">
        <f>'Muni-L1'!U22</f>
        <v>6434433</v>
      </c>
      <c r="E20" s="12">
        <f>'Muni-L1'!V22</f>
        <v>246864</v>
      </c>
      <c r="F20" s="12">
        <f>'Muni-L1'!O22+'Muni-L1'!P22+'Muni-L1'!Q22+'Muni-L1'!R22+'Muni-L1'!S22+'Muni-L1'!X22+'Muni-L1'!Y22</f>
        <v>6475115</v>
      </c>
      <c r="G20" s="12">
        <f t="shared" si="3"/>
        <v>20367826</v>
      </c>
      <c r="H20" s="12">
        <f>'Muni-L1'!AA22</f>
        <v>1344622</v>
      </c>
      <c r="I20" s="12">
        <f>'Muni-L1'!AC22+'Muni-L1'!AD22</f>
        <v>4589052</v>
      </c>
      <c r="J20" s="12">
        <f>'Muni-L1'!AE22+'Muni-L1'!AJ22+'Muni-L1'!AK22</f>
        <v>8494419</v>
      </c>
      <c r="K20" s="12">
        <f>'Muni-L1'!AG22</f>
        <v>599105</v>
      </c>
      <c r="L20" s="12">
        <f>'Muni-L1'!AB22+'Muni-L1'!AF22+'Muni-L1'!AH22+'Muni-L1'!AI22+'Muni-L1'!AL22+'Muni-L1'!AM22+'Muni-L1'!AO22</f>
        <v>5504374</v>
      </c>
      <c r="M20" s="12">
        <f t="shared" si="4"/>
        <v>20531572</v>
      </c>
      <c r="N20" s="31">
        <f t="shared" si="5"/>
        <v>-163746</v>
      </c>
      <c r="O20" s="39">
        <f>'Muni-L1'!Z22-'Muni-L1'!AP22-N20</f>
        <v>0</v>
      </c>
    </row>
    <row r="21" spans="1:15">
      <c r="A21" s="7" t="str">
        <f>'Muni-L1'!B23</f>
        <v>Town of Westerlo</v>
      </c>
      <c r="B21" s="13">
        <f>'Muni-L1'!L23+'Muni-L1'!M23</f>
        <v>998611</v>
      </c>
      <c r="C21" s="14">
        <f>'Muni-L1'!N23</f>
        <v>1045726</v>
      </c>
      <c r="D21" s="14">
        <f>'Muni-L1'!U23</f>
        <v>234381</v>
      </c>
      <c r="E21" s="14">
        <f>'Muni-L1'!V23</f>
        <v>0</v>
      </c>
      <c r="F21" s="14">
        <f>'Muni-L1'!O23+'Muni-L1'!P23+'Muni-L1'!Q23+'Muni-L1'!R23+'Muni-L1'!S23+'Muni-L1'!X23+'Muni-L1'!Y23</f>
        <v>157386</v>
      </c>
      <c r="G21" s="14">
        <f t="shared" si="3"/>
        <v>2436104</v>
      </c>
      <c r="H21" s="14">
        <f>'Muni-L1'!AA23</f>
        <v>622015</v>
      </c>
      <c r="I21" s="14">
        <f>'Muni-L1'!AC23+'Muni-L1'!AD23</f>
        <v>285304</v>
      </c>
      <c r="J21" s="14">
        <f>'Muni-L1'!AE23+'Muni-L1'!AJ23+'Muni-L1'!AK23</f>
        <v>1010592</v>
      </c>
      <c r="K21" s="14">
        <f>'Muni-L1'!AG23</f>
        <v>0</v>
      </c>
      <c r="L21" s="14">
        <f>'Muni-L1'!AB23+'Muni-L1'!AF23+'Muni-L1'!AH23+'Muni-L1'!AI23+'Muni-L1'!AL23+'Muni-L1'!AM23+'Muni-L1'!AO23</f>
        <v>711310</v>
      </c>
      <c r="M21" s="14">
        <f t="shared" si="4"/>
        <v>2629221</v>
      </c>
      <c r="N21" s="33">
        <f t="shared" si="5"/>
        <v>-193117</v>
      </c>
      <c r="O21" s="39">
        <f>'Muni-L1'!Z23-'Muni-L1'!AP23-N21</f>
        <v>0</v>
      </c>
    </row>
    <row r="22" spans="1:15">
      <c r="A22" s="21" t="str">
        <f>'Muni-L1'!B24</f>
        <v>Rensselaer County</v>
      </c>
      <c r="B22" s="22">
        <f>'Muni-L1'!L24+'Muni-L1'!M24</f>
        <v>60081172</v>
      </c>
      <c r="C22" s="23">
        <f>'Muni-L1'!N24</f>
        <v>69300351</v>
      </c>
      <c r="D22" s="23">
        <f>'Muni-L1'!U24</f>
        <v>45932941</v>
      </c>
      <c r="E22" s="23">
        <f>'Muni-L1'!V24</f>
        <v>27210705</v>
      </c>
      <c r="F22" s="23">
        <f>'Muni-L1'!O24+'Muni-L1'!P24+'Muni-L1'!Q24+'Muni-L1'!R24+'Muni-L1'!S24+'Muni-L1'!X24+'Muni-L1'!Y24</f>
        <v>118541080</v>
      </c>
      <c r="G22" s="23">
        <f t="shared" si="3"/>
        <v>321066249</v>
      </c>
      <c r="H22" s="23">
        <f>'Muni-L1'!AA24</f>
        <v>46614760</v>
      </c>
      <c r="I22" s="23">
        <f>'Muni-L1'!AC24+'Muni-L1'!AD24</f>
        <v>73483171</v>
      </c>
      <c r="J22" s="23">
        <f>'Muni-L1'!AE24+'Muni-L1'!AJ24+'Muni-L1'!AK24</f>
        <v>13058790</v>
      </c>
      <c r="K22" s="23">
        <f>'Muni-L1'!AG24</f>
        <v>889366</v>
      </c>
      <c r="L22" s="23">
        <f>'Muni-L1'!AB24+'Muni-L1'!AF24+'Muni-L1'!AH24+'Muni-L1'!AI24+'Muni-L1'!AL24+'Muni-L1'!AM24+'Muni-L1'!AO24</f>
        <v>180562523</v>
      </c>
      <c r="M22" s="23">
        <f t="shared" si="4"/>
        <v>314608610</v>
      </c>
      <c r="N22" s="29">
        <f t="shared" si="5"/>
        <v>6457639</v>
      </c>
      <c r="O22" s="39">
        <f>'Muni-L1'!Z24-'Muni-L1'!AP24-N22</f>
        <v>3</v>
      </c>
    </row>
    <row r="23" spans="1:15">
      <c r="A23" s="52" t="str">
        <f>'Muni-L1'!B25</f>
        <v>Village of Nassau</v>
      </c>
      <c r="B23" s="11">
        <f>'Muni-L1'!L25+'Muni-L1'!M25</f>
        <v>345314</v>
      </c>
      <c r="C23" s="12">
        <f>'Muni-L1'!N25</f>
        <v>63338</v>
      </c>
      <c r="D23" s="12">
        <f>'Muni-L1'!U25</f>
        <v>73182</v>
      </c>
      <c r="E23" s="12">
        <f>'Muni-L1'!V25</f>
        <v>6334</v>
      </c>
      <c r="F23" s="12">
        <f>'Muni-L1'!O25+'Muni-L1'!P25+'Muni-L1'!Q25+'Muni-L1'!R25+'Muni-L1'!S25+'Muni-L1'!X25+'Muni-L1'!Y25</f>
        <v>377398</v>
      </c>
      <c r="G23" s="12">
        <f t="shared" si="3"/>
        <v>865566</v>
      </c>
      <c r="H23" s="12">
        <f>'Muni-L1'!AA25</f>
        <v>169761</v>
      </c>
      <c r="I23" s="12">
        <f>'Muni-L1'!AC25+'Muni-L1'!AD25</f>
        <v>159086</v>
      </c>
      <c r="J23" s="12">
        <f>'Muni-L1'!AE25+'Muni-L1'!AJ25+'Muni-L1'!AK25</f>
        <v>336928</v>
      </c>
      <c r="K23" s="12">
        <f>'Muni-L1'!AG25</f>
        <v>0</v>
      </c>
      <c r="L23" s="12">
        <f>'Muni-L1'!AB25+'Muni-L1'!AF25+'Muni-L1'!AH25+'Muni-L1'!AI25+'Muni-L1'!AL25+'Muni-L1'!AM25+'Muni-L1'!AO25</f>
        <v>147806</v>
      </c>
      <c r="M23" s="12">
        <f t="shared" si="4"/>
        <v>813581</v>
      </c>
      <c r="N23" s="31">
        <f t="shared" si="5"/>
        <v>51985</v>
      </c>
      <c r="O23" s="39">
        <f>'Muni-L1'!Z25-'Muni-L1'!AP25-N23</f>
        <v>0</v>
      </c>
    </row>
    <row r="24" spans="1:15">
      <c r="A24" s="52" t="str">
        <f>'Muni-L1'!B26</f>
        <v>Village of Valley Falls</v>
      </c>
      <c r="B24" s="11">
        <f>'Muni-L1'!L26+'Muni-L1'!M26</f>
        <v>50710</v>
      </c>
      <c r="C24" s="12">
        <f>'Muni-L1'!N26</f>
        <v>29737</v>
      </c>
      <c r="D24" s="12">
        <f>'Muni-L1'!U26</f>
        <v>19513</v>
      </c>
      <c r="E24" s="12">
        <f>'Muni-L1'!V26</f>
        <v>0</v>
      </c>
      <c r="F24" s="12">
        <f>'Muni-L1'!O26+'Muni-L1'!P26+'Muni-L1'!Q26+'Muni-L1'!R26+'Muni-L1'!S26+'Muni-L1'!X26+'Muni-L1'!Y26</f>
        <v>213222</v>
      </c>
      <c r="G24" s="12">
        <f t="shared" si="3"/>
        <v>313182</v>
      </c>
      <c r="H24" s="12">
        <f>'Muni-L1'!AA26</f>
        <v>59543</v>
      </c>
      <c r="I24" s="12">
        <f>'Muni-L1'!AC26+'Muni-L1'!AD26</f>
        <v>40548</v>
      </c>
      <c r="J24" s="12">
        <f>'Muni-L1'!AE26+'Muni-L1'!AJ26+'Muni-L1'!AK26</f>
        <v>26317</v>
      </c>
      <c r="K24" s="12">
        <f>'Muni-L1'!AG26</f>
        <v>0</v>
      </c>
      <c r="L24" s="12">
        <f>'Muni-L1'!AB26+'Muni-L1'!AF26+'Muni-L1'!AH26+'Muni-L1'!AI26+'Muni-L1'!AL26+'Muni-L1'!AM26+'Muni-L1'!AO26</f>
        <v>170314</v>
      </c>
      <c r="M24" s="12">
        <f t="shared" si="4"/>
        <v>296722</v>
      </c>
      <c r="N24" s="31">
        <f t="shared" si="5"/>
        <v>16460</v>
      </c>
      <c r="O24" s="39">
        <f>'Muni-L1'!Z26-'Muni-L1'!AP26-N24</f>
        <v>0</v>
      </c>
    </row>
    <row r="25" spans="1:15">
      <c r="A25" s="4" t="str">
        <f>'Muni-L1'!B27</f>
        <v>Town of Berlin</v>
      </c>
      <c r="B25" s="11">
        <f>'Muni-L1'!L27+'Muni-L1'!M27</f>
        <v>381693</v>
      </c>
      <c r="C25" s="12">
        <f>'Muni-L1'!N27</f>
        <v>164826</v>
      </c>
      <c r="D25" s="12">
        <f>'Muni-L1'!U27</f>
        <v>116282</v>
      </c>
      <c r="E25" s="12">
        <f>'Muni-L1'!V27</f>
        <v>0</v>
      </c>
      <c r="F25" s="12">
        <f>'Muni-L1'!O27+'Muni-L1'!P27+'Muni-L1'!Q27+'Muni-L1'!R27+'Muni-L1'!S27+'Muni-L1'!X27+'Muni-L1'!Y27</f>
        <v>214612</v>
      </c>
      <c r="G25" s="12">
        <f t="shared" si="3"/>
        <v>877413</v>
      </c>
      <c r="H25" s="12">
        <f>'Muni-L1'!AA27</f>
        <v>122054</v>
      </c>
      <c r="I25" s="12">
        <f>'Muni-L1'!AC27+'Muni-L1'!AD27</f>
        <v>15321</v>
      </c>
      <c r="J25" s="12">
        <f>'Muni-L1'!AE27+'Muni-L1'!AJ27+'Muni-L1'!AK27</f>
        <v>577556</v>
      </c>
      <c r="K25" s="12">
        <f>'Muni-L1'!AG27</f>
        <v>0</v>
      </c>
      <c r="L25" s="12">
        <f>'Muni-L1'!AB27+'Muni-L1'!AF27+'Muni-L1'!AH27+'Muni-L1'!AI27+'Muni-L1'!AL27+'Muni-L1'!AM27+'Muni-L1'!AO27</f>
        <v>118980</v>
      </c>
      <c r="M25" s="12">
        <f t="shared" si="4"/>
        <v>833911</v>
      </c>
      <c r="N25" s="31">
        <f t="shared" si="5"/>
        <v>43502</v>
      </c>
      <c r="O25" s="39">
        <f>'Muni-L1'!Z27-'Muni-L1'!AP27-N25</f>
        <v>1</v>
      </c>
    </row>
    <row r="26" spans="1:15">
      <c r="A26" s="4" t="str">
        <f>'Muni-L1'!B28</f>
        <v>Town of Brunswick</v>
      </c>
      <c r="B26" s="11">
        <f>'Muni-L1'!L28+'Muni-L1'!M28</f>
        <v>3408076</v>
      </c>
      <c r="C26" s="12">
        <f>'Muni-L1'!N28</f>
        <v>1016116</v>
      </c>
      <c r="D26" s="12">
        <f>'Muni-L1'!U28</f>
        <v>506240</v>
      </c>
      <c r="E26" s="12">
        <f>'Muni-L1'!V28</f>
        <v>29988</v>
      </c>
      <c r="F26" s="12">
        <f>'Muni-L1'!O28+'Muni-L1'!P28+'Muni-L1'!Q28+'Muni-L1'!R28+'Muni-L1'!S28+'Muni-L1'!X28+'Muni-L1'!Y28</f>
        <v>1667475</v>
      </c>
      <c r="G26" s="12">
        <f t="shared" si="3"/>
        <v>6627895</v>
      </c>
      <c r="H26" s="12">
        <f>'Muni-L1'!AA28</f>
        <v>1076797</v>
      </c>
      <c r="I26" s="12">
        <f>'Muni-L1'!AC28+'Muni-L1'!AD28</f>
        <v>1060696</v>
      </c>
      <c r="J26" s="12">
        <f>'Muni-L1'!AE28+'Muni-L1'!AJ28+'Muni-L1'!AK28</f>
        <v>2970312</v>
      </c>
      <c r="K26" s="12">
        <f>'Muni-L1'!AG28</f>
        <v>146488</v>
      </c>
      <c r="L26" s="12">
        <f>'Muni-L1'!AB28+'Muni-L1'!AF28+'Muni-L1'!AH28+'Muni-L1'!AI28+'Muni-L1'!AL28+'Muni-L1'!AM28+'Muni-L1'!AO28</f>
        <v>1299604</v>
      </c>
      <c r="M26" s="12">
        <f t="shared" si="4"/>
        <v>6553897</v>
      </c>
      <c r="N26" s="31">
        <f t="shared" si="5"/>
        <v>73998</v>
      </c>
      <c r="O26" s="39">
        <f>'Muni-L1'!Z28-'Muni-L1'!AP28-N26</f>
        <v>0</v>
      </c>
    </row>
    <row r="27" spans="1:15">
      <c r="A27" s="4" t="str">
        <f>'Muni-L1'!B29</f>
        <v>Town of East Greenbush</v>
      </c>
      <c r="B27" s="11">
        <f>'Muni-L1'!L29+'Muni-L1'!M29</f>
        <v>8683121</v>
      </c>
      <c r="C27" s="12">
        <f>'Muni-L1'!N29</f>
        <v>1618667</v>
      </c>
      <c r="D27" s="12">
        <f>'Muni-L1'!U29</f>
        <v>832467</v>
      </c>
      <c r="E27" s="12">
        <f>'Muni-L1'!V29</f>
        <v>0</v>
      </c>
      <c r="F27" s="12">
        <f>'Muni-L1'!O29+'Muni-L1'!P29+'Muni-L1'!Q29+'Muni-L1'!R29+'Muni-L1'!S29+'Muni-L1'!X29+'Muni-L1'!Y29</f>
        <v>5807246</v>
      </c>
      <c r="G27" s="12">
        <f t="shared" si="3"/>
        <v>16941501</v>
      </c>
      <c r="H27" s="12">
        <f>'Muni-L1'!AA29</f>
        <v>2173457</v>
      </c>
      <c r="I27" s="12">
        <f>'Muni-L1'!AC29+'Muni-L1'!AD29</f>
        <v>2770444</v>
      </c>
      <c r="J27" s="12">
        <f>'Muni-L1'!AE29+'Muni-L1'!AJ29+'Muni-L1'!AK29</f>
        <v>6434731</v>
      </c>
      <c r="K27" s="12">
        <f>'Muni-L1'!AG29</f>
        <v>0</v>
      </c>
      <c r="L27" s="12">
        <f>'Muni-L1'!AB29+'Muni-L1'!AF29+'Muni-L1'!AH29+'Muni-L1'!AI29+'Muni-L1'!AL29+'Muni-L1'!AM29+'Muni-L1'!AO29</f>
        <v>4411861</v>
      </c>
      <c r="M27" s="12">
        <f t="shared" si="4"/>
        <v>15790493</v>
      </c>
      <c r="N27" s="31">
        <f t="shared" si="5"/>
        <v>1151008</v>
      </c>
      <c r="O27" s="39">
        <f>'Muni-L1'!Z29-'Muni-L1'!AP29-N27</f>
        <v>1</v>
      </c>
    </row>
    <row r="28" spans="1:15">
      <c r="A28" s="4" t="str">
        <f>'Muni-L1'!B30</f>
        <v>Town of Grafton</v>
      </c>
      <c r="B28" s="11">
        <f>'Muni-L1'!L30+'Muni-L1'!M30</f>
        <v>638066</v>
      </c>
      <c r="C28" s="12">
        <f>'Muni-L1'!N30</f>
        <v>209402</v>
      </c>
      <c r="D28" s="12">
        <f>'Muni-L1'!U30</f>
        <v>142881</v>
      </c>
      <c r="E28" s="12">
        <f>'Muni-L1'!V30</f>
        <v>0</v>
      </c>
      <c r="F28" s="12">
        <f>'Muni-L1'!O30+'Muni-L1'!P30+'Muni-L1'!Q30+'Muni-L1'!R30+'Muni-L1'!S30+'Muni-L1'!X30+'Muni-L1'!Y30</f>
        <v>96446</v>
      </c>
      <c r="G28" s="12">
        <f t="shared" si="3"/>
        <v>1086795</v>
      </c>
      <c r="H28" s="12">
        <f>'Muni-L1'!AA30</f>
        <v>202877</v>
      </c>
      <c r="I28" s="12">
        <f>'Muni-L1'!AC30+'Muni-L1'!AD30</f>
        <v>32422</v>
      </c>
      <c r="J28" s="12">
        <f>'Muni-L1'!AE30+'Muni-L1'!AJ30+'Muni-L1'!AK30</f>
        <v>579450</v>
      </c>
      <c r="K28" s="12">
        <f>'Muni-L1'!AG30</f>
        <v>0</v>
      </c>
      <c r="L28" s="12">
        <f>'Muni-L1'!AB30+'Muni-L1'!AF30+'Muni-L1'!AH30+'Muni-L1'!AI30+'Muni-L1'!AL30+'Muni-L1'!AM30+'Muni-L1'!AO30</f>
        <v>233974</v>
      </c>
      <c r="M28" s="12">
        <f t="shared" si="4"/>
        <v>1048723</v>
      </c>
      <c r="N28" s="31">
        <f t="shared" si="5"/>
        <v>38072</v>
      </c>
      <c r="O28" s="39">
        <f>'Muni-L1'!Z30-'Muni-L1'!AP30-N28</f>
        <v>-2</v>
      </c>
    </row>
    <row r="29" spans="1:15">
      <c r="A29" s="9" t="str">
        <f>'Muni-L1'!B31</f>
        <v>Town of Hoosick</v>
      </c>
      <c r="B29" s="11">
        <f>'Muni-L1'!L31+'Muni-L1'!M31</f>
        <v>1423948</v>
      </c>
      <c r="C29" s="12">
        <f>'Muni-L1'!N31</f>
        <v>270637</v>
      </c>
      <c r="D29" s="12">
        <f>'Muni-L1'!U31</f>
        <v>230281</v>
      </c>
      <c r="E29" s="12">
        <f>'Muni-L1'!V31</f>
        <v>465525</v>
      </c>
      <c r="F29" s="12">
        <f>'Muni-L1'!O31+'Muni-L1'!P31+'Muni-L1'!Q31+'Muni-L1'!R31+'Muni-L1'!S31+'Muni-L1'!X31+'Muni-L1'!Y31</f>
        <v>179540</v>
      </c>
      <c r="G29" s="12">
        <f t="shared" si="3"/>
        <v>2569931</v>
      </c>
      <c r="H29" s="12">
        <f>'Muni-L1'!AA31</f>
        <v>353851</v>
      </c>
      <c r="I29" s="12">
        <f>'Muni-L1'!AC31+'Muni-L1'!AD31</f>
        <v>300523</v>
      </c>
      <c r="J29" s="12">
        <f>'Muni-L1'!AE31+'Muni-L1'!AJ31+'Muni-L1'!AK31</f>
        <v>1380245</v>
      </c>
      <c r="K29" s="12">
        <f>'Muni-L1'!AG31</f>
        <v>0</v>
      </c>
      <c r="L29" s="12">
        <f>'Muni-L1'!AB31+'Muni-L1'!AF31+'Muni-L1'!AH31+'Muni-L1'!AI31+'Muni-L1'!AL31+'Muni-L1'!AM31+'Muni-L1'!AO31</f>
        <v>591887</v>
      </c>
      <c r="M29" s="12">
        <f t="shared" si="4"/>
        <v>2626506</v>
      </c>
      <c r="N29" s="31">
        <f t="shared" si="5"/>
        <v>-56575</v>
      </c>
      <c r="O29" s="39">
        <f>'Muni-L1'!Z31-'Muni-L1'!AP31-N29</f>
        <v>0</v>
      </c>
    </row>
    <row r="30" spans="1:15">
      <c r="A30" s="52" t="str">
        <f>'Muni-L1'!B32</f>
        <v>Village of Hoosick Falls</v>
      </c>
      <c r="B30" s="11">
        <f>'Muni-L1'!L32+'Muni-L1'!M32</f>
        <v>1114369</v>
      </c>
      <c r="C30" s="12">
        <f>'Muni-L1'!N32</f>
        <v>182123</v>
      </c>
      <c r="D30" s="12">
        <f>'Muni-L1'!U32</f>
        <v>253414</v>
      </c>
      <c r="E30" s="12">
        <f>'Muni-L1'!V32</f>
        <v>0</v>
      </c>
      <c r="F30" s="12">
        <f>'Muni-L1'!O32+'Muni-L1'!P32+'Muni-L1'!Q32+'Muni-L1'!R32+'Muni-L1'!S32+'Muni-L1'!X32+'Muni-L1'!Y32</f>
        <v>1631662</v>
      </c>
      <c r="G30" s="12">
        <f t="shared" si="3"/>
        <v>3181568</v>
      </c>
      <c r="H30" s="12">
        <f>'Muni-L1'!AA32</f>
        <v>213535</v>
      </c>
      <c r="I30" s="12">
        <f>'Muni-L1'!AC32+'Muni-L1'!AD32</f>
        <v>426802</v>
      </c>
      <c r="J30" s="12">
        <f>'Muni-L1'!AE32+'Muni-L1'!AJ32+'Muni-L1'!AK32</f>
        <v>3447976</v>
      </c>
      <c r="K30" s="12">
        <f>'Muni-L1'!AG32</f>
        <v>17284</v>
      </c>
      <c r="L30" s="12">
        <f>'Muni-L1'!AB32+'Muni-L1'!AF32+'Muni-L1'!AH32+'Muni-L1'!AI32+'Muni-L1'!AL32+'Muni-L1'!AM32+'Muni-L1'!AO32</f>
        <v>735997</v>
      </c>
      <c r="M30" s="12">
        <f t="shared" si="4"/>
        <v>4841594</v>
      </c>
      <c r="N30" s="31">
        <f t="shared" si="5"/>
        <v>-1660026</v>
      </c>
      <c r="O30" s="39">
        <f>'Muni-L1'!Z32-'Muni-L1'!AP32-N30</f>
        <v>0</v>
      </c>
    </row>
    <row r="31" spans="1:15">
      <c r="A31" s="9" t="str">
        <f>'Muni-L1'!B33</f>
        <v>Town of Nassau</v>
      </c>
      <c r="B31" s="11">
        <f>'Muni-L1'!L33+'Muni-L1'!M33</f>
        <v>976577</v>
      </c>
      <c r="C31" s="12">
        <f>'Muni-L1'!N33</f>
        <v>245264</v>
      </c>
      <c r="D31" s="12">
        <f>'Muni-L1'!U33</f>
        <v>283192</v>
      </c>
      <c r="E31" s="12">
        <f>'Muni-L1'!V33</f>
        <v>171863</v>
      </c>
      <c r="F31" s="12">
        <f>'Muni-L1'!O33+'Muni-L1'!P33+'Muni-L1'!Q33+'Muni-L1'!R33+'Muni-L1'!S33+'Muni-L1'!X33+'Muni-L1'!Y33</f>
        <v>641119</v>
      </c>
      <c r="G31" s="12">
        <f t="shared" si="3"/>
        <v>2318015</v>
      </c>
      <c r="H31" s="12">
        <f>'Muni-L1'!AA33</f>
        <v>402131</v>
      </c>
      <c r="I31" s="12">
        <f>'Muni-L1'!AC33+'Muni-L1'!AD33</f>
        <v>221400</v>
      </c>
      <c r="J31" s="12">
        <f>'Muni-L1'!AE33+'Muni-L1'!AJ33+'Muni-L1'!AK33</f>
        <v>1012399</v>
      </c>
      <c r="K31" s="12">
        <f>'Muni-L1'!AG33</f>
        <v>0</v>
      </c>
      <c r="L31" s="12">
        <f>'Muni-L1'!AB33+'Muni-L1'!AF33+'Muni-L1'!AH33+'Muni-L1'!AI33+'Muni-L1'!AL33+'Muni-L1'!AM33+'Muni-L1'!AO33</f>
        <v>722233</v>
      </c>
      <c r="M31" s="12">
        <f t="shared" si="4"/>
        <v>2358163</v>
      </c>
      <c r="N31" s="31">
        <f t="shared" si="5"/>
        <v>-40148</v>
      </c>
      <c r="O31" s="39">
        <f>'Muni-L1'!Z33-'Muni-L1'!AP33-N31</f>
        <v>-3</v>
      </c>
    </row>
    <row r="32" spans="1:15">
      <c r="A32" s="52" t="str">
        <f>'Muni-L1'!B34</f>
        <v>Village of East Nassau</v>
      </c>
      <c r="B32" s="11">
        <f>'Muni-L1'!L34+'Muni-L1'!M34</f>
        <v>51519</v>
      </c>
      <c r="C32" s="12">
        <f>'Muni-L1'!N34</f>
        <v>41243</v>
      </c>
      <c r="D32" s="12">
        <f>'Muni-L1'!U34</f>
        <v>28379</v>
      </c>
      <c r="E32" s="12">
        <f>'Muni-L1'!V34</f>
        <v>12995</v>
      </c>
      <c r="F32" s="12">
        <f>'Muni-L1'!O34+'Muni-L1'!P34+'Muni-L1'!Q34+'Muni-L1'!R34+'Muni-L1'!S34+'Muni-L1'!X34+'Muni-L1'!Y34</f>
        <v>616</v>
      </c>
      <c r="G32" s="12">
        <f t="shared" si="3"/>
        <v>134752</v>
      </c>
      <c r="H32" s="12">
        <f>'Muni-L1'!AA34</f>
        <v>45262</v>
      </c>
      <c r="I32" s="12">
        <f>'Muni-L1'!AC34+'Muni-L1'!AD34</f>
        <v>4170</v>
      </c>
      <c r="J32" s="12">
        <f>'Muni-L1'!AE34+'Muni-L1'!AJ34+'Muni-L1'!AK34</f>
        <v>93368</v>
      </c>
      <c r="K32" s="12">
        <f>'Muni-L1'!AG34</f>
        <v>0</v>
      </c>
      <c r="L32" s="12">
        <f>'Muni-L1'!AB34+'Muni-L1'!AF34+'Muni-L1'!AH34+'Muni-L1'!AI34+'Muni-L1'!AL34+'Muni-L1'!AM34+'Muni-L1'!AO34</f>
        <v>2106</v>
      </c>
      <c r="M32" s="12">
        <f t="shared" si="4"/>
        <v>144906</v>
      </c>
      <c r="N32" s="31">
        <f t="shared" si="5"/>
        <v>-10154</v>
      </c>
      <c r="O32" s="39">
        <f>'Muni-L1'!Z34-'Muni-L1'!AP34-N32</f>
        <v>0</v>
      </c>
    </row>
    <row r="33" spans="1:15">
      <c r="A33" s="4" t="str">
        <f>'Muni-L1'!B35</f>
        <v>Town of North Greenbush</v>
      </c>
      <c r="B33" s="11">
        <f>'Muni-L1'!L35+'Muni-L1'!M35</f>
        <v>5300740</v>
      </c>
      <c r="C33" s="12">
        <f>'Muni-L1'!N35</f>
        <v>981703</v>
      </c>
      <c r="D33" s="12">
        <f>'Muni-L1'!U35</f>
        <v>603610</v>
      </c>
      <c r="E33" s="12">
        <f>'Muni-L1'!V35</f>
        <v>0</v>
      </c>
      <c r="F33" s="12">
        <f>'Muni-L1'!O35+'Muni-L1'!P35+'Muni-L1'!Q35+'Muni-L1'!R35+'Muni-L1'!S35+'Muni-L1'!X35+'Muni-L1'!Y35</f>
        <v>3240177</v>
      </c>
      <c r="G33" s="12">
        <f t="shared" si="3"/>
        <v>10126230</v>
      </c>
      <c r="H33" s="12">
        <f>'Muni-L1'!AA35</f>
        <v>2968236</v>
      </c>
      <c r="I33" s="12">
        <f>'Muni-L1'!AC35+'Muni-L1'!AD35</f>
        <v>1936097</v>
      </c>
      <c r="J33" s="12">
        <f>'Muni-L1'!AE35+'Muni-L1'!AJ35+'Muni-L1'!AK35</f>
        <v>3369714</v>
      </c>
      <c r="K33" s="12">
        <f>'Muni-L1'!AG35</f>
        <v>0</v>
      </c>
      <c r="L33" s="12">
        <f>'Muni-L1'!AB35+'Muni-L1'!AF35+'Muni-L1'!AH35+'Muni-L1'!AI35+'Muni-L1'!AL35+'Muni-L1'!AM35+'Muni-L1'!AO35</f>
        <v>4003030</v>
      </c>
      <c r="M33" s="12">
        <f t="shared" si="4"/>
        <v>12277077</v>
      </c>
      <c r="N33" s="31">
        <f t="shared" si="5"/>
        <v>-2150847</v>
      </c>
      <c r="O33" s="39">
        <f>'Muni-L1'!Z35-'Muni-L1'!AP35-N33</f>
        <v>0</v>
      </c>
    </row>
    <row r="34" spans="1:15">
      <c r="A34" s="4" t="str">
        <f>'Muni-L1'!B36</f>
        <v>Town of Petersburgh</v>
      </c>
      <c r="B34" s="11">
        <f>'Muni-L1'!L36+'Muni-L1'!M36</f>
        <v>501638</v>
      </c>
      <c r="C34" s="12">
        <f>'Muni-L1'!N36</f>
        <v>118643</v>
      </c>
      <c r="D34" s="12">
        <f>'Muni-L1'!U36</f>
        <v>156149</v>
      </c>
      <c r="E34" s="12">
        <f>'Muni-L1'!V36</f>
        <v>339</v>
      </c>
      <c r="F34" s="12">
        <f>'Muni-L1'!O36+'Muni-L1'!P36+'Muni-L1'!Q36+'Muni-L1'!R36+'Muni-L1'!S36+'Muni-L1'!X36+'Muni-L1'!Y36</f>
        <v>97069</v>
      </c>
      <c r="G34" s="12">
        <f t="shared" si="3"/>
        <v>873838</v>
      </c>
      <c r="H34" s="12">
        <f>'Muni-L1'!AA36</f>
        <v>162547</v>
      </c>
      <c r="I34" s="12">
        <f>'Muni-L1'!AC36+'Muni-L1'!AD36</f>
        <v>22591</v>
      </c>
      <c r="J34" s="12">
        <f>'Muni-L1'!AE36+'Muni-L1'!AJ36+'Muni-L1'!AK36</f>
        <v>445699</v>
      </c>
      <c r="K34" s="12">
        <f>'Muni-L1'!AG36</f>
        <v>0</v>
      </c>
      <c r="L34" s="12">
        <f>'Muni-L1'!AB36+'Muni-L1'!AF36+'Muni-L1'!AH36+'Muni-L1'!AI36+'Muni-L1'!AL36+'Muni-L1'!AM36+'Muni-L1'!AO36</f>
        <v>195453</v>
      </c>
      <c r="M34" s="12">
        <f t="shared" si="4"/>
        <v>826290</v>
      </c>
      <c r="N34" s="31">
        <f t="shared" si="5"/>
        <v>47548</v>
      </c>
      <c r="O34" s="39">
        <f>'Muni-L1'!Z36-'Muni-L1'!AP36-N34</f>
        <v>0</v>
      </c>
    </row>
    <row r="35" spans="1:15">
      <c r="A35" s="10" t="str">
        <f>'Muni-L1'!B37</f>
        <v>Town of Pittstown</v>
      </c>
      <c r="B35" s="11">
        <f>'Muni-L1'!L37+'Muni-L1'!M37</f>
        <v>2036315</v>
      </c>
      <c r="C35" s="12">
        <f>'Muni-L1'!N37</f>
        <v>227412</v>
      </c>
      <c r="D35" s="12">
        <f>'Muni-L1'!U37</f>
        <v>102571</v>
      </c>
      <c r="E35" s="12">
        <f>'Muni-L1'!V37</f>
        <v>0</v>
      </c>
      <c r="F35" s="12">
        <f>'Muni-L1'!O37+'Muni-L1'!P37+'Muni-L1'!Q37+'Muni-L1'!R37+'Muni-L1'!S37+'Muni-L1'!X37+'Muni-L1'!Y37</f>
        <v>115370</v>
      </c>
      <c r="G35" s="12">
        <f t="shared" si="3"/>
        <v>2481668</v>
      </c>
      <c r="H35" s="12">
        <f>'Muni-L1'!AA37</f>
        <v>258078</v>
      </c>
      <c r="I35" s="12">
        <f>'Muni-L1'!AC37+'Muni-L1'!AD37</f>
        <v>96507</v>
      </c>
      <c r="J35" s="12">
        <f>'Muni-L1'!AE37+'Muni-L1'!AJ37+'Muni-L1'!AK37</f>
        <v>1815254</v>
      </c>
      <c r="K35" s="12">
        <f>'Muni-L1'!AG37</f>
        <v>507</v>
      </c>
      <c r="L35" s="12">
        <f>'Muni-L1'!AB37+'Muni-L1'!AF37+'Muni-L1'!AH37+'Muni-L1'!AI37+'Muni-L1'!AL37+'Muni-L1'!AM37+'Muni-L1'!AO37</f>
        <v>316117</v>
      </c>
      <c r="M35" s="12">
        <f t="shared" si="4"/>
        <v>2486463</v>
      </c>
      <c r="N35" s="31">
        <f t="shared" si="5"/>
        <v>-4795</v>
      </c>
      <c r="O35" s="39">
        <f>'Muni-L1'!Z37-'Muni-L1'!AP37-N35</f>
        <v>0</v>
      </c>
    </row>
    <row r="36" spans="1:15">
      <c r="A36" s="4" t="str">
        <f>'Muni-L1'!B38</f>
        <v>Town of Poestenkill</v>
      </c>
      <c r="B36" s="11">
        <f>'Muni-L1'!L38+'Muni-L1'!M38</f>
        <v>1120312</v>
      </c>
      <c r="C36" s="12">
        <f>'Muni-L1'!N38</f>
        <v>320892</v>
      </c>
      <c r="D36" s="12">
        <f>'Muni-L1'!U38</f>
        <v>494313</v>
      </c>
      <c r="E36" s="12">
        <f>'Muni-L1'!V38</f>
        <v>430080</v>
      </c>
      <c r="F36" s="12">
        <f>'Muni-L1'!O38+'Muni-L1'!P38+'Muni-L1'!Q38+'Muni-L1'!R38+'Muni-L1'!S38+'Muni-L1'!X38+'Muni-L1'!Y38</f>
        <v>88191</v>
      </c>
      <c r="G36" s="12">
        <f t="shared" si="3"/>
        <v>2453788</v>
      </c>
      <c r="H36" s="12">
        <f>'Muni-L1'!AA38</f>
        <v>303513</v>
      </c>
      <c r="I36" s="12">
        <f>'Muni-L1'!AC38+'Muni-L1'!AD38</f>
        <v>266175</v>
      </c>
      <c r="J36" s="12">
        <f>'Muni-L1'!AE38+'Muni-L1'!AJ38+'Muni-L1'!AK38</f>
        <v>10330876</v>
      </c>
      <c r="K36" s="12">
        <f>'Muni-L1'!AG38</f>
        <v>0</v>
      </c>
      <c r="L36" s="12">
        <f>'Muni-L1'!AB38+'Muni-L1'!AF38+'Muni-L1'!AH38+'Muni-L1'!AI38+'Muni-L1'!AL38+'Muni-L1'!AM38+'Muni-L1'!AO38</f>
        <v>430376</v>
      </c>
      <c r="M36" s="12">
        <f t="shared" si="4"/>
        <v>11330940</v>
      </c>
      <c r="N36" s="31">
        <f t="shared" si="5"/>
        <v>-8877152</v>
      </c>
      <c r="O36" s="39">
        <f>'Muni-L1'!Z38-'Muni-L1'!AP38-N36</f>
        <v>0</v>
      </c>
    </row>
    <row r="37" spans="1:15">
      <c r="A37" s="50" t="str">
        <f>'Muni-L1'!B39</f>
        <v>City of Rensselaer</v>
      </c>
      <c r="B37" s="11">
        <f>'Muni-L1'!L39+'Muni-L1'!M39</f>
        <v>6981371</v>
      </c>
      <c r="C37" s="12">
        <f>'Muni-L1'!N39</f>
        <v>1912977</v>
      </c>
      <c r="D37" s="12">
        <f>'Muni-L1'!U39</f>
        <v>3125029</v>
      </c>
      <c r="E37" s="12">
        <f>'Muni-L1'!V39</f>
        <v>926667</v>
      </c>
      <c r="F37" s="12">
        <f>'Muni-L1'!O39+'Muni-L1'!P39+'Muni-L1'!Q39+'Muni-L1'!R39+'Muni-L1'!S39+'Muni-L1'!X39+'Muni-L1'!Y39</f>
        <v>7275901</v>
      </c>
      <c r="G37" s="12">
        <f t="shared" si="3"/>
        <v>20221945</v>
      </c>
      <c r="H37" s="12">
        <f>'Muni-L1'!AA39</f>
        <v>2196120</v>
      </c>
      <c r="I37" s="12">
        <f>'Muni-L1'!AC39+'Muni-L1'!AD39</f>
        <v>3542766</v>
      </c>
      <c r="J37" s="12">
        <f>'Muni-L1'!AE39+'Muni-L1'!AJ39+'Muni-L1'!AK39</f>
        <v>5937910</v>
      </c>
      <c r="K37" s="12">
        <f>'Muni-L1'!AG39</f>
        <v>1511738</v>
      </c>
      <c r="L37" s="12">
        <f>'Muni-L1'!AB39+'Muni-L1'!AF39+'Muni-L1'!AH39+'Muni-L1'!AI39+'Muni-L1'!AL39+'Muni-L1'!AM39+'Muni-L1'!AO39</f>
        <v>3930230</v>
      </c>
      <c r="M37" s="12">
        <f t="shared" si="4"/>
        <v>17118764</v>
      </c>
      <c r="N37" s="31">
        <f t="shared" si="5"/>
        <v>3103181</v>
      </c>
      <c r="O37" s="39">
        <f>'Muni-L1'!Z39-'Muni-L1'!AP39-N37</f>
        <v>-4</v>
      </c>
    </row>
    <row r="38" spans="1:15">
      <c r="A38" s="4" t="str">
        <f>'Muni-L1'!B40</f>
        <v>Town of Sand Lake</v>
      </c>
      <c r="B38" s="11">
        <f>'Muni-L1'!L40+'Muni-L1'!M40</f>
        <v>1637994</v>
      </c>
      <c r="C38" s="12">
        <f>'Muni-L1'!N40</f>
        <v>762972</v>
      </c>
      <c r="D38" s="12">
        <f>'Muni-L1'!U40</f>
        <v>420271</v>
      </c>
      <c r="E38" s="12">
        <f>'Muni-L1'!V40</f>
        <v>176383</v>
      </c>
      <c r="F38" s="12">
        <f>'Muni-L1'!O40+'Muni-L1'!P40+'Muni-L1'!Q40+'Muni-L1'!R40+'Muni-L1'!S40+'Muni-L1'!X40+'Muni-L1'!Y40</f>
        <v>2640251</v>
      </c>
      <c r="G38" s="12">
        <f t="shared" si="3"/>
        <v>5637871</v>
      </c>
      <c r="H38" s="12">
        <f>'Muni-L1'!AA40</f>
        <v>991779</v>
      </c>
      <c r="I38" s="12">
        <f>'Muni-L1'!AC40+'Muni-L1'!AD40</f>
        <v>387673</v>
      </c>
      <c r="J38" s="12">
        <f>'Muni-L1'!AE40+'Muni-L1'!AJ40+'Muni-L1'!AK40</f>
        <v>2386936</v>
      </c>
      <c r="K38" s="12">
        <f>'Muni-L1'!AG40</f>
        <v>0</v>
      </c>
      <c r="L38" s="12">
        <f>'Muni-L1'!AB40+'Muni-L1'!AF40+'Muni-L1'!AH40+'Muni-L1'!AI40+'Muni-L1'!AL40+'Muni-L1'!AM40+'Muni-L1'!AO40</f>
        <v>1260233</v>
      </c>
      <c r="M38" s="12">
        <f t="shared" si="4"/>
        <v>5026621</v>
      </c>
      <c r="N38" s="31">
        <f t="shared" si="5"/>
        <v>611250</v>
      </c>
      <c r="O38" s="39">
        <f>'Muni-L1'!Z40-'Muni-L1'!AP40-N38</f>
        <v>0</v>
      </c>
    </row>
    <row r="39" spans="1:15">
      <c r="A39" s="9" t="str">
        <f>'Muni-L1'!B41</f>
        <v>Town of Schaghticoke</v>
      </c>
      <c r="B39" s="11">
        <f>'Muni-L1'!L41+'Muni-L1'!M41</f>
        <v>2041754</v>
      </c>
      <c r="C39" s="12">
        <f>'Muni-L1'!N41</f>
        <v>573781</v>
      </c>
      <c r="D39" s="12">
        <f>'Muni-L1'!U41</f>
        <v>371100</v>
      </c>
      <c r="E39" s="12">
        <f>'Muni-L1'!V41</f>
        <v>66556</v>
      </c>
      <c r="F39" s="12">
        <f>'Muni-L1'!O41+'Muni-L1'!P41+'Muni-L1'!Q41+'Muni-L1'!R41+'Muni-L1'!S41+'Muni-L1'!X41+'Muni-L1'!Y41</f>
        <v>625284</v>
      </c>
      <c r="G39" s="12">
        <f t="shared" si="3"/>
        <v>3678475</v>
      </c>
      <c r="H39" s="12">
        <f>'Muni-L1'!AA41</f>
        <v>466105</v>
      </c>
      <c r="I39" s="12">
        <f>'Muni-L1'!AC41+'Muni-L1'!AD41</f>
        <v>247664</v>
      </c>
      <c r="J39" s="12">
        <f>'Muni-L1'!AE41+'Muni-L1'!AJ41+'Muni-L1'!AK41</f>
        <v>2325616</v>
      </c>
      <c r="K39" s="12">
        <f>'Muni-L1'!AG41</f>
        <v>0</v>
      </c>
      <c r="L39" s="12">
        <f>'Muni-L1'!AB41+'Muni-L1'!AF41+'Muni-L1'!AH41+'Muni-L1'!AI41+'Muni-L1'!AL41+'Muni-L1'!AM41+'Muni-L1'!AO41</f>
        <v>949550</v>
      </c>
      <c r="M39" s="12">
        <f t="shared" si="4"/>
        <v>3988935</v>
      </c>
      <c r="N39" s="31">
        <f t="shared" si="5"/>
        <v>-310460</v>
      </c>
      <c r="O39" s="39">
        <f>'Muni-L1'!Z41-'Muni-L1'!AP41-N39</f>
        <v>0</v>
      </c>
    </row>
    <row r="40" spans="1:15">
      <c r="A40" s="52" t="str">
        <f>'Muni-L1'!B42</f>
        <v>Village of Schaghticoke</v>
      </c>
      <c r="B40" s="11">
        <f>'Muni-L1'!L42+'Muni-L1'!M42</f>
        <v>146842</v>
      </c>
      <c r="C40" s="12">
        <f>'Muni-L1'!N42</f>
        <v>55787</v>
      </c>
      <c r="D40" s="12">
        <f>'Muni-L1'!U42</f>
        <v>59184</v>
      </c>
      <c r="E40" s="12">
        <f>'Muni-L1'!V42</f>
        <v>312265</v>
      </c>
      <c r="F40" s="12">
        <f>'Muni-L1'!O42+'Muni-L1'!P42+'Muni-L1'!Q42+'Muni-L1'!R42+'Muni-L1'!S42+'Muni-L1'!X42+'Muni-L1'!Y42</f>
        <v>184705</v>
      </c>
      <c r="G40" s="12">
        <f t="shared" si="3"/>
        <v>758783</v>
      </c>
      <c r="H40" s="12">
        <f>'Muni-L1'!AA42</f>
        <v>120041</v>
      </c>
      <c r="I40" s="12">
        <f>'Muni-L1'!AC42+'Muni-L1'!AD42</f>
        <v>386231</v>
      </c>
      <c r="J40" s="12">
        <f>'Muni-L1'!AE42+'Muni-L1'!AJ42+'Muni-L1'!AK42</f>
        <v>223971</v>
      </c>
      <c r="K40" s="12">
        <f>'Muni-L1'!AG42</f>
        <v>276</v>
      </c>
      <c r="L40" s="12">
        <f>'Muni-L1'!AB42+'Muni-L1'!AF42+'Muni-L1'!AH42+'Muni-L1'!AI42+'Muni-L1'!AL42+'Muni-L1'!AM42+'Muni-L1'!AO42</f>
        <v>66260</v>
      </c>
      <c r="M40" s="12">
        <f t="shared" si="4"/>
        <v>796779</v>
      </c>
      <c r="N40" s="31">
        <f t="shared" si="5"/>
        <v>-37996</v>
      </c>
      <c r="O40" s="39">
        <f>'Muni-L1'!Z42-'Muni-L1'!AP42-N40</f>
        <v>-1</v>
      </c>
    </row>
    <row r="41" spans="1:15">
      <c r="A41" s="9" t="str">
        <f>'Muni-L1'!B43</f>
        <v>Town of Schodack</v>
      </c>
      <c r="B41" s="11">
        <f>'Muni-L1'!L43+'Muni-L1'!M43</f>
        <v>5769769</v>
      </c>
      <c r="C41" s="12">
        <f>'Muni-L1'!N43</f>
        <v>1026675</v>
      </c>
      <c r="D41" s="12">
        <f>'Muni-L1'!U43</f>
        <v>577393</v>
      </c>
      <c r="E41" s="12">
        <f>'Muni-L1'!V43</f>
        <v>249773</v>
      </c>
      <c r="F41" s="12">
        <f>'Muni-L1'!O43+'Muni-L1'!P43+'Muni-L1'!Q43+'Muni-L1'!R43+'Muni-L1'!S43+'Muni-L1'!X43+'Muni-L1'!Y43</f>
        <v>7220979</v>
      </c>
      <c r="G41" s="12">
        <f t="shared" si="3"/>
        <v>14844589</v>
      </c>
      <c r="H41" s="12">
        <f>'Muni-L1'!AA43</f>
        <v>1527507</v>
      </c>
      <c r="I41" s="12">
        <f>'Muni-L1'!AC43+'Muni-L1'!AD43</f>
        <v>1609622</v>
      </c>
      <c r="J41" s="12">
        <f>'Muni-L1'!AE43+'Muni-L1'!AJ43+'Muni-L1'!AK43</f>
        <v>3313816</v>
      </c>
      <c r="K41" s="12">
        <f>'Muni-L1'!AG43</f>
        <v>4000</v>
      </c>
      <c r="L41" s="12">
        <f>'Muni-L1'!AB43+'Muni-L1'!AF43+'Muni-L1'!AH43+'Muni-L1'!AI43+'Muni-L1'!AL43+'Muni-L1'!AM43+'Muni-L1'!AO43</f>
        <v>6863722</v>
      </c>
      <c r="M41" s="12">
        <f t="shared" si="4"/>
        <v>13318667</v>
      </c>
      <c r="N41" s="31">
        <f t="shared" si="5"/>
        <v>1525922</v>
      </c>
      <c r="O41" s="39">
        <f>'Muni-L1'!Z43-'Muni-L1'!AP43-N41</f>
        <v>-2</v>
      </c>
    </row>
    <row r="42" spans="1:15">
      <c r="A42" s="52" t="str">
        <f>'Muni-L1'!B44</f>
        <v>Village of Castleton-on-Hudson</v>
      </c>
      <c r="B42" s="11">
        <f>'Muni-L1'!L44+'Muni-L1'!M44</f>
        <v>428130</v>
      </c>
      <c r="C42" s="12">
        <f>'Muni-L1'!N44</f>
        <v>149389</v>
      </c>
      <c r="D42" s="12">
        <f>'Muni-L1'!U44</f>
        <v>550774</v>
      </c>
      <c r="E42" s="12">
        <f>'Muni-L1'!V44</f>
        <v>36741</v>
      </c>
      <c r="F42" s="12">
        <f>'Muni-L1'!O44+'Muni-L1'!P44+'Muni-L1'!Q44+'Muni-L1'!R44+'Muni-L1'!S44+'Muni-L1'!X44+'Muni-L1'!Y44</f>
        <v>1105768</v>
      </c>
      <c r="G42" s="12">
        <f t="shared" si="3"/>
        <v>2270802</v>
      </c>
      <c r="H42" s="12">
        <f>'Muni-L1'!AA44</f>
        <v>151234</v>
      </c>
      <c r="I42" s="12">
        <f>'Muni-L1'!AC44+'Muni-L1'!AD44</f>
        <v>84015</v>
      </c>
      <c r="J42" s="12">
        <f>'Muni-L1'!AE44+'Muni-L1'!AJ44+'Muni-L1'!AK44</f>
        <v>1780256</v>
      </c>
      <c r="K42" s="12">
        <f>'Muni-L1'!AG44</f>
        <v>11029</v>
      </c>
      <c r="L42" s="12">
        <f>'Muni-L1'!AB44+'Muni-L1'!AF44+'Muni-L1'!AH44+'Muni-L1'!AI44+'Muni-L1'!AL44+'Muni-L1'!AM44+'Muni-L1'!AO44</f>
        <v>607900</v>
      </c>
      <c r="M42" s="12">
        <f t="shared" si="4"/>
        <v>2634434</v>
      </c>
      <c r="N42" s="31">
        <f t="shared" si="5"/>
        <v>-363632</v>
      </c>
      <c r="O42" s="39">
        <f>'Muni-L1'!Z44-'Muni-L1'!AP44-N42</f>
        <v>0</v>
      </c>
    </row>
    <row r="43" spans="1:15">
      <c r="A43" s="4" t="str">
        <f>'Muni-L1'!B45</f>
        <v>Town of Stephentown</v>
      </c>
      <c r="B43" s="17" t="s">
        <v>440</v>
      </c>
      <c r="C43" s="17" t="s">
        <v>440</v>
      </c>
      <c r="D43" s="17" t="s">
        <v>440</v>
      </c>
      <c r="E43" s="17" t="s">
        <v>440</v>
      </c>
      <c r="F43" s="17" t="s">
        <v>440</v>
      </c>
      <c r="G43" s="17" t="s">
        <v>440</v>
      </c>
      <c r="H43" s="17" t="s">
        <v>440</v>
      </c>
      <c r="I43" s="17" t="s">
        <v>440</v>
      </c>
      <c r="J43" s="17" t="s">
        <v>440</v>
      </c>
      <c r="K43" s="17" t="s">
        <v>440</v>
      </c>
      <c r="L43" s="17" t="s">
        <v>440</v>
      </c>
      <c r="M43" s="17" t="s">
        <v>440</v>
      </c>
      <c r="N43" s="17" t="s">
        <v>440</v>
      </c>
      <c r="O43" s="39" t="e">
        <f>'Muni-L1'!Z45-'Muni-L1'!AP45-N43</f>
        <v>#VALUE!</v>
      </c>
    </row>
    <row r="44" spans="1:15">
      <c r="A44" s="51" t="str">
        <f>'Muni-L1'!B46</f>
        <v>City of Troy</v>
      </c>
      <c r="B44" s="13">
        <f>'Muni-L1'!L46+'Muni-L1'!M46</f>
        <v>20221527</v>
      </c>
      <c r="C44" s="14">
        <f>'Muni-L1'!N46</f>
        <v>14069098</v>
      </c>
      <c r="D44" s="14">
        <f>'Muni-L1'!U46</f>
        <v>16750224</v>
      </c>
      <c r="E44" s="14">
        <f>'Muni-L1'!V46</f>
        <v>9719503</v>
      </c>
      <c r="F44" s="14">
        <f>'Muni-L1'!O46+'Muni-L1'!P46+'Muni-L1'!Q46+'Muni-L1'!R46+'Muni-L1'!S46+'Muni-L1'!X46+'Muni-L1'!Y46</f>
        <v>32621534</v>
      </c>
      <c r="G44" s="14">
        <f t="shared" si="3"/>
        <v>93381886</v>
      </c>
      <c r="H44" s="14">
        <f>'Muni-L1'!AA46</f>
        <v>8623752</v>
      </c>
      <c r="I44" s="14">
        <f>'Muni-L1'!AC46+'Muni-L1'!AD46</f>
        <v>22579317</v>
      </c>
      <c r="J44" s="14">
        <f>'Muni-L1'!AE46+'Muni-L1'!AJ46+'Muni-L1'!AK46</f>
        <v>21257668</v>
      </c>
      <c r="K44" s="14">
        <f>'Muni-L1'!AG46</f>
        <v>3317796</v>
      </c>
      <c r="L44" s="14">
        <f>'Muni-L1'!AB46+'Muni-L1'!AF46+'Muni-L1'!AH46+'Muni-L1'!AI46+'Muni-L1'!AL46+'Muni-L1'!AM46+'Muni-L1'!AO46</f>
        <v>34462689</v>
      </c>
      <c r="M44" s="14">
        <f t="shared" si="4"/>
        <v>90241222</v>
      </c>
      <c r="N44" s="33">
        <f t="shared" si="5"/>
        <v>3140664</v>
      </c>
      <c r="O44" s="39">
        <f>'Muni-L1'!Z46-'Muni-L1'!AP46-N44</f>
        <v>0</v>
      </c>
    </row>
    <row r="46" spans="1:15" ht="15.95" customHeight="1">
      <c r="A46" s="16" t="str">
        <f>A1</f>
        <v>FY 2010</v>
      </c>
      <c r="B46" s="18" t="s">
        <v>132</v>
      </c>
      <c r="C46" s="19"/>
      <c r="D46" s="19"/>
      <c r="E46" s="19"/>
      <c r="F46" s="19"/>
      <c r="G46" s="19"/>
      <c r="H46" s="18" t="s">
        <v>131</v>
      </c>
      <c r="I46" s="19"/>
      <c r="J46" s="19"/>
      <c r="K46" s="19"/>
      <c r="L46" s="19"/>
      <c r="M46" s="19"/>
      <c r="N46" s="20"/>
    </row>
    <row r="47" spans="1:15" ht="32.25">
      <c r="A47" s="15" t="s">
        <v>100</v>
      </c>
      <c r="B47" s="1" t="s">
        <v>93</v>
      </c>
      <c r="C47" s="2" t="s">
        <v>94</v>
      </c>
      <c r="D47" s="2" t="s">
        <v>95</v>
      </c>
      <c r="E47" s="2" t="s">
        <v>96</v>
      </c>
      <c r="F47" s="2" t="s">
        <v>0</v>
      </c>
      <c r="G47" s="2" t="s">
        <v>103</v>
      </c>
      <c r="H47" s="2" t="s">
        <v>3</v>
      </c>
      <c r="I47" s="2" t="s">
        <v>98</v>
      </c>
      <c r="J47" s="2" t="s">
        <v>99</v>
      </c>
      <c r="K47" s="2" t="s">
        <v>97</v>
      </c>
      <c r="L47" s="2" t="s">
        <v>0</v>
      </c>
      <c r="M47" s="2" t="s">
        <v>104</v>
      </c>
      <c r="N47" s="3" t="str">
        <f>N2</f>
        <v>FY 2010 Surplus or (Deficit)</v>
      </c>
    </row>
    <row r="48" spans="1:15">
      <c r="A48" s="21" t="str">
        <f>'Muni-L1'!B47</f>
        <v>Saratoga County</v>
      </c>
      <c r="B48" s="22">
        <f>'Muni-L1'!L47+'Muni-L1'!M47</f>
        <v>49591569</v>
      </c>
      <c r="C48" s="23">
        <f>'Muni-L1'!N47</f>
        <v>96552344</v>
      </c>
      <c r="D48" s="23">
        <f>'Muni-L1'!U47</f>
        <v>22285279</v>
      </c>
      <c r="E48" s="23">
        <f>'Muni-L1'!V47</f>
        <v>28159389</v>
      </c>
      <c r="F48" s="23">
        <f>'Muni-L1'!O47+'Muni-L1'!P47+'Muni-L1'!Q47+'Muni-L1'!R47+'Muni-L1'!S47+'Muni-L1'!X47+'Muni-L1'!Y47</f>
        <v>111925104</v>
      </c>
      <c r="G48" s="23">
        <f>SUM(B48:F48)</f>
        <v>308513685</v>
      </c>
      <c r="H48" s="23">
        <f>'Muni-L1'!AA47</f>
        <v>95283313</v>
      </c>
      <c r="I48" s="23">
        <f>'Muni-L1'!AC47+'Muni-L1'!AD47</f>
        <v>52823106</v>
      </c>
      <c r="J48" s="23">
        <f>'Muni-L1'!AE47+'Muni-L1'!AJ47+'Muni-L1'!AK47</f>
        <v>23350644</v>
      </c>
      <c r="K48" s="23">
        <f>'Muni-L1'!AG47</f>
        <v>783671</v>
      </c>
      <c r="L48" s="23">
        <f>'Muni-L1'!AB47+'Muni-L1'!AF47+'Muni-L1'!AH47+'Muni-L1'!AI47+'Muni-L1'!AL47+'Muni-L1'!AM47+'Muni-L1'!AO47</f>
        <v>138023813</v>
      </c>
      <c r="M48" s="23">
        <f>SUM(H48:L48)</f>
        <v>310264547</v>
      </c>
      <c r="N48" s="29">
        <f>G48-M48</f>
        <v>-1750862</v>
      </c>
      <c r="O48" s="39">
        <f>'Muni-L1'!Z47-'Muni-L1'!AP47-N48</f>
        <v>-1</v>
      </c>
    </row>
    <row r="49" spans="1:15">
      <c r="A49" s="52" t="str">
        <f>'Muni-L1'!B48</f>
        <v>Village of Ballston Spa</v>
      </c>
      <c r="B49" s="11">
        <f>'Muni-L1'!L48+'Muni-L1'!M48</f>
        <v>1206007</v>
      </c>
      <c r="C49" s="12">
        <f>'Muni-L1'!N48</f>
        <v>880430</v>
      </c>
      <c r="D49" s="12">
        <f>'Muni-L1'!U48</f>
        <v>343619</v>
      </c>
      <c r="E49" s="12">
        <f>'Muni-L1'!V48</f>
        <v>1040020</v>
      </c>
      <c r="F49" s="12">
        <f>'Muni-L1'!O48+'Muni-L1'!P48+'Muni-L1'!Q48+'Muni-L1'!R48+'Muni-L1'!S48+'Muni-L1'!X48+'Muni-L1'!Y48</f>
        <v>1504432</v>
      </c>
      <c r="G49" s="12">
        <f t="shared" ref="G49:G88" si="6">SUM(B49:F49)</f>
        <v>4974508</v>
      </c>
      <c r="H49" s="12">
        <f>'Muni-L1'!AA48</f>
        <v>568371</v>
      </c>
      <c r="I49" s="12">
        <f>'Muni-L1'!AC48+'Muni-L1'!AD48</f>
        <v>780427</v>
      </c>
      <c r="J49" s="12">
        <f>'Muni-L1'!AE48+'Muni-L1'!AJ48+'Muni-L1'!AK48</f>
        <v>1111285</v>
      </c>
      <c r="K49" s="12">
        <f>'Muni-L1'!AG48</f>
        <v>3400</v>
      </c>
      <c r="L49" s="12">
        <f>'Muni-L1'!AB48+'Muni-L1'!AF48+'Muni-L1'!AH48+'Muni-L1'!AI48+'Muni-L1'!AL48+'Muni-L1'!AM48+'Muni-L1'!AO48</f>
        <v>2312076</v>
      </c>
      <c r="M49" s="12">
        <f t="shared" ref="M49:M88" si="7">SUM(H49:L49)</f>
        <v>4775559</v>
      </c>
      <c r="N49" s="31">
        <f t="shared" ref="N49:N88" si="8">G49-M49</f>
        <v>198949</v>
      </c>
      <c r="O49" s="39">
        <f>'Muni-L1'!Z48-'Muni-L1'!AP48-N49</f>
        <v>0</v>
      </c>
    </row>
    <row r="50" spans="1:15">
      <c r="A50" s="9" t="str">
        <f>'Muni-L1'!B49</f>
        <v>Town of Ballston</v>
      </c>
      <c r="B50" s="11">
        <f>'Muni-L1'!L49+'Muni-L1'!M49</f>
        <v>1183984</v>
      </c>
      <c r="C50" s="12">
        <f>'Muni-L1'!N49</f>
        <v>2235176</v>
      </c>
      <c r="D50" s="12">
        <f>'Muni-L1'!U49</f>
        <v>493998</v>
      </c>
      <c r="E50" s="12">
        <f>'Muni-L1'!V49</f>
        <v>0</v>
      </c>
      <c r="F50" s="12">
        <f>'Muni-L1'!O49+'Muni-L1'!P49+'Muni-L1'!Q49+'Muni-L1'!R49+'Muni-L1'!S49+'Muni-L1'!X49+'Muni-L1'!Y49</f>
        <v>1039224</v>
      </c>
      <c r="G50" s="12">
        <f t="shared" si="6"/>
        <v>4952382</v>
      </c>
      <c r="H50" s="12">
        <f>'Muni-L1'!AA49</f>
        <v>853477</v>
      </c>
      <c r="I50" s="12">
        <f>'Muni-L1'!AC49+'Muni-L1'!AD49</f>
        <v>397788</v>
      </c>
      <c r="J50" s="12">
        <f>'Muni-L1'!AE49+'Muni-L1'!AJ49+'Muni-L1'!AK49</f>
        <v>2616587</v>
      </c>
      <c r="K50" s="12">
        <f>'Muni-L1'!AG49</f>
        <v>0</v>
      </c>
      <c r="L50" s="12">
        <f>'Muni-L1'!AB49+'Muni-L1'!AF49+'Muni-L1'!AH49+'Muni-L1'!AI49+'Muni-L1'!AL49+'Muni-L1'!AM49+'Muni-L1'!AO49</f>
        <v>1555236</v>
      </c>
      <c r="M50" s="12">
        <f t="shared" si="7"/>
        <v>5423088</v>
      </c>
      <c r="N50" s="31">
        <f t="shared" si="8"/>
        <v>-470706</v>
      </c>
      <c r="O50" s="39">
        <f>'Muni-L1'!Z49-'Muni-L1'!AP49-N50</f>
        <v>0</v>
      </c>
    </row>
    <row r="51" spans="1:15">
      <c r="A51" s="4" t="str">
        <f>'Muni-L1'!B50</f>
        <v>Town of Charlton</v>
      </c>
      <c r="B51" s="11">
        <f>'Muni-L1'!L50+'Muni-L1'!M50</f>
        <v>140504</v>
      </c>
      <c r="C51" s="12">
        <f>'Muni-L1'!N50</f>
        <v>1130663</v>
      </c>
      <c r="D51" s="12">
        <f>'Muni-L1'!U50</f>
        <v>299256</v>
      </c>
      <c r="E51" s="12">
        <f>'Muni-L1'!V50</f>
        <v>0</v>
      </c>
      <c r="F51" s="12">
        <f>'Muni-L1'!O50+'Muni-L1'!P50+'Muni-L1'!Q50+'Muni-L1'!R50+'Muni-L1'!S50+'Muni-L1'!X50+'Muni-L1'!Y50</f>
        <v>249455</v>
      </c>
      <c r="G51" s="12">
        <f t="shared" si="6"/>
        <v>1819878</v>
      </c>
      <c r="H51" s="12">
        <f>'Muni-L1'!AA50</f>
        <v>502504</v>
      </c>
      <c r="I51" s="12">
        <f>'Muni-L1'!AC50+'Muni-L1'!AD50</f>
        <v>89627</v>
      </c>
      <c r="J51" s="12">
        <f>'Muni-L1'!AE50+'Muni-L1'!AJ50+'Muni-L1'!AK50</f>
        <v>917768</v>
      </c>
      <c r="K51" s="12">
        <f>'Muni-L1'!AG50</f>
        <v>0</v>
      </c>
      <c r="L51" s="12">
        <f>'Muni-L1'!AB50+'Muni-L1'!AF50+'Muni-L1'!AH50+'Muni-L1'!AI50+'Muni-L1'!AL50+'Muni-L1'!AM50+'Muni-L1'!AO50</f>
        <v>404314</v>
      </c>
      <c r="M51" s="12">
        <f t="shared" si="7"/>
        <v>1914213</v>
      </c>
      <c r="N51" s="31">
        <f t="shared" si="8"/>
        <v>-94335</v>
      </c>
      <c r="O51" s="39">
        <f>'Muni-L1'!Z50-'Muni-L1'!AP50-N51</f>
        <v>0</v>
      </c>
    </row>
    <row r="52" spans="1:15">
      <c r="A52" s="4" t="str">
        <f>'Muni-L1'!B51</f>
        <v>Town of Clifton Park</v>
      </c>
      <c r="B52" s="11">
        <f>'Muni-L1'!L51+'Muni-L1'!M51</f>
        <v>3192499</v>
      </c>
      <c r="C52" s="12">
        <f>'Muni-L1'!N51</f>
        <v>9712419</v>
      </c>
      <c r="D52" s="12">
        <f>'Muni-L1'!U51</f>
        <v>2259487</v>
      </c>
      <c r="E52" s="12">
        <f>'Muni-L1'!V51</f>
        <v>412705</v>
      </c>
      <c r="F52" s="12">
        <f>'Muni-L1'!O51+'Muni-L1'!P51+'Muni-L1'!Q51+'Muni-L1'!R51+'Muni-L1'!S51+'Muni-L1'!X51+'Muni-L1'!Y51</f>
        <v>9386673</v>
      </c>
      <c r="G52" s="12">
        <f t="shared" si="6"/>
        <v>24963783</v>
      </c>
      <c r="H52" s="12">
        <f>'Muni-L1'!AA51</f>
        <v>3805643</v>
      </c>
      <c r="I52" s="12">
        <f>'Muni-L1'!AC51+'Muni-L1'!AD51</f>
        <v>3944980</v>
      </c>
      <c r="J52" s="12">
        <f>'Muni-L1'!AE51+'Muni-L1'!AJ51+'Muni-L1'!AK51</f>
        <v>6572062</v>
      </c>
      <c r="K52" s="12">
        <f>'Muni-L1'!AG51</f>
        <v>500</v>
      </c>
      <c r="L52" s="12">
        <f>'Muni-L1'!AB51+'Muni-L1'!AF51+'Muni-L1'!AH51+'Muni-L1'!AI51+'Muni-L1'!AL51+'Muni-L1'!AM51+'Muni-L1'!AO51</f>
        <v>12409167</v>
      </c>
      <c r="M52" s="12">
        <f t="shared" si="7"/>
        <v>26732352</v>
      </c>
      <c r="N52" s="31">
        <f t="shared" si="8"/>
        <v>-1768569</v>
      </c>
      <c r="O52" s="39">
        <f>'Muni-L1'!Z51-'Muni-L1'!AP51-N52</f>
        <v>-1</v>
      </c>
    </row>
    <row r="53" spans="1:15">
      <c r="A53" s="9" t="str">
        <f>'Muni-L1'!B52</f>
        <v>Town of Corinth</v>
      </c>
      <c r="B53" s="11">
        <f>'Muni-L1'!L52+'Muni-L1'!M52</f>
        <v>1926574</v>
      </c>
      <c r="C53" s="12">
        <f>'Muni-L1'!N52</f>
        <v>702444</v>
      </c>
      <c r="D53" s="12">
        <f>'Muni-L1'!U52</f>
        <v>1439047</v>
      </c>
      <c r="E53" s="12">
        <f>'Muni-L1'!V52</f>
        <v>0</v>
      </c>
      <c r="F53" s="12">
        <f>'Muni-L1'!O52+'Muni-L1'!P52+'Muni-L1'!Q52+'Muni-L1'!R52+'Muni-L1'!S52+'Muni-L1'!X52+'Muni-L1'!Y52</f>
        <v>641478</v>
      </c>
      <c r="G53" s="12">
        <f t="shared" si="6"/>
        <v>4709543</v>
      </c>
      <c r="H53" s="12">
        <f>'Muni-L1'!AA52</f>
        <v>557591</v>
      </c>
      <c r="I53" s="12">
        <f>'Muni-L1'!AC52+'Muni-L1'!AD52</f>
        <v>862722</v>
      </c>
      <c r="J53" s="12">
        <f>'Muni-L1'!AE52+'Muni-L1'!AJ52+'Muni-L1'!AK52</f>
        <v>2305236</v>
      </c>
      <c r="K53" s="12">
        <f>'Muni-L1'!AG52</f>
        <v>4500</v>
      </c>
      <c r="L53" s="12">
        <f>'Muni-L1'!AB52+'Muni-L1'!AF52+'Muni-L1'!AH52+'Muni-L1'!AI52+'Muni-L1'!AL52+'Muni-L1'!AM52+'Muni-L1'!AO52</f>
        <v>604490</v>
      </c>
      <c r="M53" s="12">
        <f t="shared" si="7"/>
        <v>4334539</v>
      </c>
      <c r="N53" s="31">
        <f t="shared" si="8"/>
        <v>375004</v>
      </c>
      <c r="O53" s="39">
        <f>'Muni-L1'!Z52-'Muni-L1'!AP52-N53</f>
        <v>1</v>
      </c>
    </row>
    <row r="54" spans="1:15">
      <c r="A54" s="52" t="str">
        <f>'Muni-L1'!B53</f>
        <v>Village of Corinth</v>
      </c>
      <c r="B54" s="11">
        <f>'Muni-L1'!L53+'Muni-L1'!M53</f>
        <v>1900813</v>
      </c>
      <c r="C54" s="12">
        <f>'Muni-L1'!N53</f>
        <v>658638</v>
      </c>
      <c r="D54" s="12">
        <f>'Muni-L1'!U53</f>
        <v>227662</v>
      </c>
      <c r="E54" s="12">
        <f>'Muni-L1'!V53</f>
        <v>915691</v>
      </c>
      <c r="F54" s="12">
        <f>'Muni-L1'!O53+'Muni-L1'!P53+'Muni-L1'!Q53+'Muni-L1'!R53+'Muni-L1'!S53+'Muni-L1'!X53+'Muni-L1'!Y53</f>
        <v>1573438</v>
      </c>
      <c r="G54" s="12">
        <f t="shared" si="6"/>
        <v>5276242</v>
      </c>
      <c r="H54" s="12">
        <f>'Muni-L1'!AA53</f>
        <v>354145</v>
      </c>
      <c r="I54" s="12">
        <f>'Muni-L1'!AC53+'Muni-L1'!AD53</f>
        <v>672066</v>
      </c>
      <c r="J54" s="12">
        <f>'Muni-L1'!AE53+'Muni-L1'!AJ53+'Muni-L1'!AK53</f>
        <v>1528407</v>
      </c>
      <c r="K54" s="12">
        <f>'Muni-L1'!AG53</f>
        <v>439150</v>
      </c>
      <c r="L54" s="12">
        <f>'Muni-L1'!AB53+'Muni-L1'!AF53+'Muni-L1'!AH53+'Muni-L1'!AI53+'Muni-L1'!AL53+'Muni-L1'!AM53+'Muni-L1'!AO53</f>
        <v>1906398</v>
      </c>
      <c r="M54" s="12">
        <f t="shared" si="7"/>
        <v>4900166</v>
      </c>
      <c r="N54" s="31">
        <f t="shared" si="8"/>
        <v>376076</v>
      </c>
      <c r="O54" s="39">
        <f>'Muni-L1'!Z53-'Muni-L1'!AP53-N54</f>
        <v>0</v>
      </c>
    </row>
    <row r="55" spans="1:15">
      <c r="A55" s="4" t="str">
        <f>'Muni-L1'!B54</f>
        <v>Town of Day</v>
      </c>
      <c r="B55" s="11">
        <f>'Muni-L1'!L54+'Muni-L1'!M54</f>
        <v>484616</v>
      </c>
      <c r="C55" s="12">
        <f>'Muni-L1'!N54</f>
        <v>778955</v>
      </c>
      <c r="D55" s="12">
        <f>'Muni-L1'!U54</f>
        <v>238567</v>
      </c>
      <c r="E55" s="12">
        <f>'Muni-L1'!V54</f>
        <v>0</v>
      </c>
      <c r="F55" s="12">
        <f>'Muni-L1'!O54+'Muni-L1'!P54+'Muni-L1'!Q54+'Muni-L1'!R54+'Muni-L1'!S54+'Muni-L1'!X54+'Muni-L1'!Y54</f>
        <v>26187</v>
      </c>
      <c r="G55" s="12">
        <f t="shared" si="6"/>
        <v>1528325</v>
      </c>
      <c r="H55" s="12">
        <f>'Muni-L1'!AA54</f>
        <v>279631</v>
      </c>
      <c r="I55" s="12">
        <f>'Muni-L1'!AC54+'Muni-L1'!AD54</f>
        <v>97374</v>
      </c>
      <c r="J55" s="12">
        <f>'Muni-L1'!AE54+'Muni-L1'!AJ54+'Muni-L1'!AK54</f>
        <v>1146735</v>
      </c>
      <c r="K55" s="12">
        <f>'Muni-L1'!AG54</f>
        <v>0</v>
      </c>
      <c r="L55" s="12">
        <f>'Muni-L1'!AB54+'Muni-L1'!AF54+'Muni-L1'!AH54+'Muni-L1'!AI54+'Muni-L1'!AL54+'Muni-L1'!AM54+'Muni-L1'!AO54</f>
        <v>254521</v>
      </c>
      <c r="M55" s="12">
        <f t="shared" si="7"/>
        <v>1778261</v>
      </c>
      <c r="N55" s="31">
        <f t="shared" si="8"/>
        <v>-249936</v>
      </c>
      <c r="O55" s="39">
        <f>'Muni-L1'!Z54-'Muni-L1'!AP54-N55</f>
        <v>0</v>
      </c>
    </row>
    <row r="56" spans="1:15">
      <c r="A56" s="4" t="str">
        <f>'Muni-L1'!B55</f>
        <v>Town of Edinburg</v>
      </c>
      <c r="B56" s="11">
        <f>'Muni-L1'!L55+'Muni-L1'!M55</f>
        <v>285326</v>
      </c>
      <c r="C56" s="12">
        <f>'Muni-L1'!N55</f>
        <v>962445</v>
      </c>
      <c r="D56" s="12">
        <f>'Muni-L1'!U55</f>
        <v>141649</v>
      </c>
      <c r="E56" s="12">
        <f>'Muni-L1'!V55</f>
        <v>0</v>
      </c>
      <c r="F56" s="12">
        <f>'Muni-L1'!O55+'Muni-L1'!P55+'Muni-L1'!Q55+'Muni-L1'!R55+'Muni-L1'!S55+'Muni-L1'!X55+'Muni-L1'!Y55</f>
        <v>89475</v>
      </c>
      <c r="G56" s="12">
        <f t="shared" si="6"/>
        <v>1478895</v>
      </c>
      <c r="H56" s="12">
        <f>'Muni-L1'!AA55</f>
        <v>308468</v>
      </c>
      <c r="I56" s="12">
        <f>'Muni-L1'!AC55+'Muni-L1'!AD55</f>
        <v>109440</v>
      </c>
      <c r="J56" s="12">
        <f>'Muni-L1'!AE55+'Muni-L1'!AJ55+'Muni-L1'!AK55</f>
        <v>726859</v>
      </c>
      <c r="K56" s="12">
        <f>'Muni-L1'!AG55</f>
        <v>1253</v>
      </c>
      <c r="L56" s="12">
        <f>'Muni-L1'!AB55+'Muni-L1'!AF55+'Muni-L1'!AH55+'Muni-L1'!AI55+'Muni-L1'!AL55+'Muni-L1'!AM55+'Muni-L1'!AO55</f>
        <v>213837</v>
      </c>
      <c r="M56" s="12">
        <f t="shared" si="7"/>
        <v>1359857</v>
      </c>
      <c r="N56" s="31">
        <f t="shared" si="8"/>
        <v>119038</v>
      </c>
      <c r="O56" s="39">
        <f>'Muni-L1'!Z55-'Muni-L1'!AP55-N56</f>
        <v>0</v>
      </c>
    </row>
    <row r="57" spans="1:15">
      <c r="A57" s="9" t="str">
        <f>'Muni-L1'!B56</f>
        <v>Town of Galway</v>
      </c>
      <c r="B57" s="11">
        <f>'Muni-L1'!L56+'Muni-L1'!M56</f>
        <v>567386</v>
      </c>
      <c r="C57" s="12">
        <f>'Muni-L1'!N56</f>
        <v>1035159</v>
      </c>
      <c r="D57" s="12">
        <f>'Muni-L1'!U56</f>
        <v>240885</v>
      </c>
      <c r="E57" s="12">
        <f>'Muni-L1'!V56</f>
        <v>0</v>
      </c>
      <c r="F57" s="12">
        <f>'Muni-L1'!O56+'Muni-L1'!P56+'Muni-L1'!Q56+'Muni-L1'!R56+'Muni-L1'!S56+'Muni-L1'!X56+'Muni-L1'!Y56</f>
        <v>92719</v>
      </c>
      <c r="G57" s="12">
        <f t="shared" si="6"/>
        <v>1936149</v>
      </c>
      <c r="H57" s="12">
        <f>'Muni-L1'!AA56</f>
        <v>287979</v>
      </c>
      <c r="I57" s="12">
        <f>'Muni-L1'!AC56+'Muni-L1'!AD56</f>
        <v>329896</v>
      </c>
      <c r="J57" s="12">
        <f>'Muni-L1'!AE56+'Muni-L1'!AJ56+'Muni-L1'!AK56</f>
        <v>953989</v>
      </c>
      <c r="K57" s="12">
        <f>'Muni-L1'!AG56</f>
        <v>0</v>
      </c>
      <c r="L57" s="12">
        <f>'Muni-L1'!AB56+'Muni-L1'!AF56+'Muni-L1'!AH56+'Muni-L1'!AI56+'Muni-L1'!AL56+'Muni-L1'!AM56+'Muni-L1'!AO56</f>
        <v>335420</v>
      </c>
      <c r="M57" s="12">
        <f t="shared" si="7"/>
        <v>1907284</v>
      </c>
      <c r="N57" s="31">
        <f t="shared" si="8"/>
        <v>28865</v>
      </c>
      <c r="O57" s="39">
        <f>'Muni-L1'!Z56-'Muni-L1'!AP56-N57</f>
        <v>-2</v>
      </c>
    </row>
    <row r="58" spans="1:15">
      <c r="A58" s="52" t="str">
        <f>'Muni-L1'!B57</f>
        <v>Village of Galway</v>
      </c>
      <c r="B58" s="11">
        <f>'Muni-L1'!L57+'Muni-L1'!M57</f>
        <v>0</v>
      </c>
      <c r="C58" s="12">
        <f>'Muni-L1'!N57</f>
        <v>39705</v>
      </c>
      <c r="D58" s="12">
        <f>'Muni-L1'!U57</f>
        <v>5343</v>
      </c>
      <c r="E58" s="12">
        <f>'Muni-L1'!V57</f>
        <v>0</v>
      </c>
      <c r="F58" s="12">
        <f>'Muni-L1'!O57+'Muni-L1'!P57+'Muni-L1'!Q57+'Muni-L1'!R57+'Muni-L1'!S57+'Muni-L1'!X57+'Muni-L1'!Y57</f>
        <v>17735</v>
      </c>
      <c r="G58" s="12">
        <f t="shared" si="6"/>
        <v>62783</v>
      </c>
      <c r="H58" s="12">
        <f>'Muni-L1'!AA57</f>
        <v>16808</v>
      </c>
      <c r="I58" s="12">
        <f>'Muni-L1'!AC57+'Muni-L1'!AD57</f>
        <v>20315</v>
      </c>
      <c r="J58" s="12">
        <f>'Muni-L1'!AE57+'Muni-L1'!AJ57+'Muni-L1'!AK57</f>
        <v>2606</v>
      </c>
      <c r="K58" s="12">
        <f>'Muni-L1'!AG57</f>
        <v>0</v>
      </c>
      <c r="L58" s="12">
        <f>'Muni-L1'!AB57+'Muni-L1'!AF57+'Muni-L1'!AH57+'Muni-L1'!AI57+'Muni-L1'!AL57+'Muni-L1'!AM57+'Muni-L1'!AO57</f>
        <v>6949</v>
      </c>
      <c r="M58" s="12">
        <f t="shared" si="7"/>
        <v>46678</v>
      </c>
      <c r="N58" s="31">
        <f t="shared" si="8"/>
        <v>16105</v>
      </c>
      <c r="O58" s="39">
        <f>'Muni-L1'!Z57-'Muni-L1'!AP57-N58</f>
        <v>0</v>
      </c>
    </row>
    <row r="59" spans="1:15">
      <c r="A59" s="4" t="str">
        <f>'Muni-L1'!B58</f>
        <v>Town of Greenfield</v>
      </c>
      <c r="B59" s="11">
        <f>'Muni-L1'!L58+'Muni-L1'!M58</f>
        <v>851867</v>
      </c>
      <c r="C59" s="12">
        <f>'Muni-L1'!N58</f>
        <v>1840340</v>
      </c>
      <c r="D59" s="12">
        <f>'Muni-L1'!U58</f>
        <v>414037</v>
      </c>
      <c r="E59" s="12">
        <f>'Muni-L1'!V58</f>
        <v>0</v>
      </c>
      <c r="F59" s="12">
        <f>'Muni-L1'!O58+'Muni-L1'!P58+'Muni-L1'!Q58+'Muni-L1'!R58+'Muni-L1'!S58+'Muni-L1'!X58+'Muni-L1'!Y58</f>
        <v>413024</v>
      </c>
      <c r="G59" s="12">
        <f t="shared" si="6"/>
        <v>3519268</v>
      </c>
      <c r="H59" s="12">
        <f>'Muni-L1'!AA58</f>
        <v>499166</v>
      </c>
      <c r="I59" s="12">
        <f>'Muni-L1'!AC58+'Muni-L1'!AD58</f>
        <v>85432</v>
      </c>
      <c r="J59" s="12">
        <f>'Muni-L1'!AE58+'Muni-L1'!AJ58+'Muni-L1'!AK58</f>
        <v>2231905</v>
      </c>
      <c r="K59" s="12">
        <f>'Muni-L1'!AG58</f>
        <v>229083</v>
      </c>
      <c r="L59" s="12">
        <f>'Muni-L1'!AB58+'Muni-L1'!AF58+'Muni-L1'!AH58+'Muni-L1'!AI58+'Muni-L1'!AL58+'Muni-L1'!AM58+'Muni-L1'!AO58</f>
        <v>657351</v>
      </c>
      <c r="M59" s="12">
        <f t="shared" si="7"/>
        <v>3702937</v>
      </c>
      <c r="N59" s="31">
        <f t="shared" si="8"/>
        <v>-183669</v>
      </c>
      <c r="O59" s="39">
        <f>'Muni-L1'!Z58-'Muni-L1'!AP58-N59</f>
        <v>2</v>
      </c>
    </row>
    <row r="60" spans="1:15">
      <c r="A60" s="4" t="str">
        <f>'Muni-L1'!B59</f>
        <v>Town of Hadley</v>
      </c>
      <c r="B60" s="11">
        <f>'Muni-L1'!L59+'Muni-L1'!M59</f>
        <v>1053032</v>
      </c>
      <c r="C60" s="12">
        <f>'Muni-L1'!N59</f>
        <v>628297</v>
      </c>
      <c r="D60" s="12">
        <f>'Muni-L1'!U59</f>
        <v>176256</v>
      </c>
      <c r="E60" s="12">
        <f>'Muni-L1'!V59</f>
        <v>202696</v>
      </c>
      <c r="F60" s="12">
        <f>'Muni-L1'!O59+'Muni-L1'!P59+'Muni-L1'!Q59+'Muni-L1'!R59+'Muni-L1'!S59+'Muni-L1'!X59+'Muni-L1'!Y59</f>
        <v>771489</v>
      </c>
      <c r="G60" s="12">
        <f t="shared" si="6"/>
        <v>2831770</v>
      </c>
      <c r="H60" s="12">
        <f>'Muni-L1'!AA59</f>
        <v>388086</v>
      </c>
      <c r="I60" s="12">
        <f>'Muni-L1'!AC59+'Muni-L1'!AD59</f>
        <v>8866</v>
      </c>
      <c r="J60" s="12">
        <f>'Muni-L1'!AE59+'Muni-L1'!AJ59+'Muni-L1'!AK59</f>
        <v>1023676</v>
      </c>
      <c r="K60" s="12">
        <f>'Muni-L1'!AG59</f>
        <v>260</v>
      </c>
      <c r="L60" s="12">
        <f>'Muni-L1'!AB59+'Muni-L1'!AF59+'Muni-L1'!AH59+'Muni-L1'!AI59+'Muni-L1'!AL59+'Muni-L1'!AM59+'Muni-L1'!AO59</f>
        <v>1234759</v>
      </c>
      <c r="M60" s="12">
        <f t="shared" si="7"/>
        <v>2655647</v>
      </c>
      <c r="N60" s="31">
        <f t="shared" si="8"/>
        <v>176123</v>
      </c>
      <c r="O60" s="39">
        <f>'Muni-L1'!Z59-'Muni-L1'!AP59-N60</f>
        <v>0</v>
      </c>
    </row>
    <row r="61" spans="1:15">
      <c r="A61" s="4" t="str">
        <f>'Muni-L1'!B60</f>
        <v>Town of Halfmoon</v>
      </c>
      <c r="B61" s="11">
        <f>'Muni-L1'!L60+'Muni-L1'!M60</f>
        <v>2815694</v>
      </c>
      <c r="C61" s="12">
        <f>'Muni-L1'!N60</f>
        <v>4871503</v>
      </c>
      <c r="D61" s="12">
        <f>'Muni-L1'!U60</f>
        <v>1123827</v>
      </c>
      <c r="E61" s="12">
        <f>'Muni-L1'!V60</f>
        <v>77099</v>
      </c>
      <c r="F61" s="12">
        <f>'Muni-L1'!O60+'Muni-L1'!P60+'Muni-L1'!Q60+'Muni-L1'!R60+'Muni-L1'!S60+'Muni-L1'!X60+'Muni-L1'!Y60</f>
        <v>5126438</v>
      </c>
      <c r="G61" s="12">
        <f t="shared" si="6"/>
        <v>14014561</v>
      </c>
      <c r="H61" s="12">
        <f>'Muni-L1'!AA60</f>
        <v>2359983</v>
      </c>
      <c r="I61" s="12">
        <f>'Muni-L1'!AC60+'Muni-L1'!AD60</f>
        <v>1616189</v>
      </c>
      <c r="J61" s="12">
        <f>'Muni-L1'!AE60+'Muni-L1'!AJ60+'Muni-L1'!AK60</f>
        <v>5676049</v>
      </c>
      <c r="K61" s="12">
        <f>'Muni-L1'!AG60</f>
        <v>0</v>
      </c>
      <c r="L61" s="12">
        <f>'Muni-L1'!AB60+'Muni-L1'!AF60+'Muni-L1'!AH60+'Muni-L1'!AI60+'Muni-L1'!AL60+'Muni-L1'!AM60+'Muni-L1'!AO60</f>
        <v>6828357</v>
      </c>
      <c r="M61" s="12">
        <f t="shared" si="7"/>
        <v>16480578</v>
      </c>
      <c r="N61" s="31">
        <f t="shared" si="8"/>
        <v>-2466017</v>
      </c>
      <c r="O61" s="39">
        <f>'Muni-L1'!Z60-'Muni-L1'!AP60-N61</f>
        <v>1</v>
      </c>
    </row>
    <row r="62" spans="1:15">
      <c r="A62" s="9" t="str">
        <f>'Muni-L1'!B61</f>
        <v>Town of Malta</v>
      </c>
      <c r="B62" s="11">
        <f>'Muni-L1'!L61+'Muni-L1'!M61</f>
        <v>1297775</v>
      </c>
      <c r="C62" s="12">
        <f>'Muni-L1'!N61</f>
        <v>3611321</v>
      </c>
      <c r="D62" s="12">
        <f>'Muni-L1'!U61</f>
        <v>2890493</v>
      </c>
      <c r="E62" s="12">
        <f>'Muni-L1'!V61</f>
        <v>15558</v>
      </c>
      <c r="F62" s="12">
        <f>'Muni-L1'!O61+'Muni-L1'!P61+'Muni-L1'!Q61+'Muni-L1'!R61+'Muni-L1'!S61+'Muni-L1'!X61+'Muni-L1'!Y61</f>
        <v>5691796</v>
      </c>
      <c r="G62" s="12">
        <f t="shared" si="6"/>
        <v>13506943</v>
      </c>
      <c r="H62" s="12">
        <f>'Muni-L1'!AA61</f>
        <v>3272905</v>
      </c>
      <c r="I62" s="12">
        <f>'Muni-L1'!AC61+'Muni-L1'!AD61</f>
        <v>1553107</v>
      </c>
      <c r="J62" s="12">
        <f>'Muni-L1'!AE61+'Muni-L1'!AJ61+'Muni-L1'!AK61</f>
        <v>3962694</v>
      </c>
      <c r="K62" s="12">
        <f>'Muni-L1'!AG61</f>
        <v>5491</v>
      </c>
      <c r="L62" s="12">
        <f>'Muni-L1'!AB61+'Muni-L1'!AF61+'Muni-L1'!AH61+'Muni-L1'!AI61+'Muni-L1'!AL61+'Muni-L1'!AM61+'Muni-L1'!AO61</f>
        <v>2412689</v>
      </c>
      <c r="M62" s="12">
        <f t="shared" si="7"/>
        <v>11206886</v>
      </c>
      <c r="N62" s="31">
        <f t="shared" si="8"/>
        <v>2300057</v>
      </c>
      <c r="O62" s="39">
        <f>'Muni-L1'!Z61-'Muni-L1'!AP61-N62</f>
        <v>0</v>
      </c>
    </row>
    <row r="63" spans="1:15">
      <c r="A63" s="52" t="str">
        <f>'Muni-L1'!B62</f>
        <v>Village of Round Lake</v>
      </c>
      <c r="B63" s="11">
        <f>'Muni-L1'!L62+'Muni-L1'!M62</f>
        <v>321997</v>
      </c>
      <c r="C63" s="12">
        <f>'Muni-L1'!N62</f>
        <v>135155</v>
      </c>
      <c r="D63" s="12">
        <f>'Muni-L1'!U62</f>
        <v>78699</v>
      </c>
      <c r="E63" s="12">
        <f>'Muni-L1'!V62</f>
        <v>0</v>
      </c>
      <c r="F63" s="12">
        <f>'Muni-L1'!O62+'Muni-L1'!P62+'Muni-L1'!Q62+'Muni-L1'!R62+'Muni-L1'!S62+'Muni-L1'!X62+'Muni-L1'!Y62</f>
        <v>1006441</v>
      </c>
      <c r="G63" s="12">
        <f t="shared" si="6"/>
        <v>1542292</v>
      </c>
      <c r="H63" s="12">
        <f>'Muni-L1'!AA62</f>
        <v>167924</v>
      </c>
      <c r="I63" s="12">
        <f>'Muni-L1'!AC62+'Muni-L1'!AD62</f>
        <v>205393</v>
      </c>
      <c r="J63" s="12">
        <f>'Muni-L1'!AE62+'Muni-L1'!AJ62+'Muni-L1'!AK62</f>
        <v>289920</v>
      </c>
      <c r="K63" s="12">
        <f>'Muni-L1'!AG62</f>
        <v>0</v>
      </c>
      <c r="L63" s="12">
        <f>'Muni-L1'!AB62+'Muni-L1'!AF62+'Muni-L1'!AH62+'Muni-L1'!AI62+'Muni-L1'!AL62+'Muni-L1'!AM62+'Muni-L1'!AO62</f>
        <v>680593</v>
      </c>
      <c r="M63" s="12">
        <f t="shared" si="7"/>
        <v>1343830</v>
      </c>
      <c r="N63" s="31">
        <f t="shared" si="8"/>
        <v>198462</v>
      </c>
      <c r="O63" s="39">
        <f>'Muni-L1'!Z62-'Muni-L1'!AP62-N63</f>
        <v>0</v>
      </c>
    </row>
    <row r="64" spans="1:15">
      <c r="A64" s="50" t="str">
        <f>'Muni-L1'!B63</f>
        <v>City of Mechanicville</v>
      </c>
      <c r="B64" s="11">
        <f>'Muni-L1'!L63+'Muni-L1'!M63</f>
        <v>1953340</v>
      </c>
      <c r="C64" s="12">
        <f>'Muni-L1'!N63</f>
        <v>1165271</v>
      </c>
      <c r="D64" s="12">
        <f>'Muni-L1'!U63</f>
        <v>1075904</v>
      </c>
      <c r="E64" s="12">
        <f>'Muni-L1'!V63</f>
        <v>175937</v>
      </c>
      <c r="F64" s="12">
        <f>'Muni-L1'!O63+'Muni-L1'!P63+'Muni-L1'!Q63+'Muni-L1'!R63+'Muni-L1'!S63+'Muni-L1'!X63+'Muni-L1'!Y63</f>
        <v>2486772</v>
      </c>
      <c r="G64" s="12">
        <f t="shared" si="6"/>
        <v>6857224</v>
      </c>
      <c r="H64" s="12">
        <f>'Muni-L1'!AA63</f>
        <v>696815</v>
      </c>
      <c r="I64" s="12">
        <f>'Muni-L1'!AC63+'Muni-L1'!AD63</f>
        <v>2162362</v>
      </c>
      <c r="J64" s="12">
        <f>'Muni-L1'!AE63+'Muni-L1'!AJ63+'Muni-L1'!AK63</f>
        <v>2292796</v>
      </c>
      <c r="K64" s="12">
        <f>'Muni-L1'!AG63</f>
        <v>385796</v>
      </c>
      <c r="L64" s="12">
        <f>'Muni-L1'!AB63+'Muni-L1'!AF63+'Muni-L1'!AH63+'Muni-L1'!AI63+'Muni-L1'!AL63+'Muni-L1'!AM63+'Muni-L1'!AO63</f>
        <v>1597879</v>
      </c>
      <c r="M64" s="12">
        <f t="shared" si="7"/>
        <v>7135648</v>
      </c>
      <c r="N64" s="31">
        <f t="shared" si="8"/>
        <v>-278424</v>
      </c>
      <c r="O64" s="39">
        <f>'Muni-L1'!Z63-'Muni-L1'!AP63-N64</f>
        <v>1</v>
      </c>
    </row>
    <row r="65" spans="1:15">
      <c r="A65" s="9" t="str">
        <f>'Muni-L1'!B64</f>
        <v>Town of Milton</v>
      </c>
      <c r="B65" s="11">
        <f>'Muni-L1'!L64+'Muni-L1'!M64</f>
        <v>466688</v>
      </c>
      <c r="C65" s="12">
        <f>'Muni-L1'!N64</f>
        <v>2533365</v>
      </c>
      <c r="D65" s="12">
        <f>'Muni-L1'!U64</f>
        <v>682812</v>
      </c>
      <c r="E65" s="12">
        <f>'Muni-L1'!V64</f>
        <v>0</v>
      </c>
      <c r="F65" s="12">
        <f>'Muni-L1'!O64+'Muni-L1'!P64+'Muni-L1'!Q64+'Muni-L1'!R64+'Muni-L1'!S64+'Muni-L1'!X64+'Muni-L1'!Y64</f>
        <v>1184301</v>
      </c>
      <c r="G65" s="12">
        <f t="shared" si="6"/>
        <v>4867166</v>
      </c>
      <c r="H65" s="12">
        <f>'Muni-L1'!AA64</f>
        <v>1039144</v>
      </c>
      <c r="I65" s="12">
        <f>'Muni-L1'!AC64+'Muni-L1'!AD64</f>
        <v>213309</v>
      </c>
      <c r="J65" s="12">
        <f>'Muni-L1'!AE64+'Muni-L1'!AJ64+'Muni-L1'!AK64</f>
        <v>2044778</v>
      </c>
      <c r="K65" s="12">
        <f>'Muni-L1'!AG64</f>
        <v>2899</v>
      </c>
      <c r="L65" s="12">
        <f>'Muni-L1'!AB64+'Muni-L1'!AF64+'Muni-L1'!AH64+'Muni-L1'!AI64+'Muni-L1'!AL64+'Muni-L1'!AM64+'Muni-L1'!AO64</f>
        <v>1942837</v>
      </c>
      <c r="M65" s="12">
        <f t="shared" si="7"/>
        <v>5242967</v>
      </c>
      <c r="N65" s="31">
        <f t="shared" si="8"/>
        <v>-375801</v>
      </c>
      <c r="O65" s="39">
        <f>'Muni-L1'!Z64-'Muni-L1'!AP64-N65</f>
        <v>0</v>
      </c>
    </row>
    <row r="66" spans="1:15">
      <c r="A66" s="9" t="str">
        <f>'Muni-L1'!B65</f>
        <v>Town of Moreau</v>
      </c>
      <c r="B66" s="11">
        <f>'Muni-L1'!L65+'Muni-L1'!M65</f>
        <v>1851391</v>
      </c>
      <c r="C66" s="12">
        <f>'Muni-L1'!N65</f>
        <v>1677028</v>
      </c>
      <c r="D66" s="12">
        <f>'Muni-L1'!U65</f>
        <v>517299</v>
      </c>
      <c r="E66" s="12">
        <f>'Muni-L1'!V65</f>
        <v>0</v>
      </c>
      <c r="F66" s="12">
        <f>'Muni-L1'!O65+'Muni-L1'!P65+'Muni-L1'!Q65+'Muni-L1'!R65+'Muni-L1'!S65+'Muni-L1'!X65+'Muni-L1'!Y65</f>
        <v>2022492</v>
      </c>
      <c r="G66" s="12">
        <f t="shared" si="6"/>
        <v>6068210</v>
      </c>
      <c r="H66" s="12">
        <f>'Muni-L1'!AA65</f>
        <v>846832</v>
      </c>
      <c r="I66" s="12">
        <f>'Muni-L1'!AC65+'Muni-L1'!AD65</f>
        <v>1259379</v>
      </c>
      <c r="J66" s="12">
        <f>'Muni-L1'!AE65+'Muni-L1'!AJ65+'Muni-L1'!AK65</f>
        <v>2008533</v>
      </c>
      <c r="K66" s="12">
        <f>'Muni-L1'!AG65</f>
        <v>4203</v>
      </c>
      <c r="L66" s="12">
        <f>'Muni-L1'!AB65+'Muni-L1'!AF65+'Muni-L1'!AH65+'Muni-L1'!AI65+'Muni-L1'!AL65+'Muni-L1'!AM65+'Muni-L1'!AO65</f>
        <v>2206860</v>
      </c>
      <c r="M66" s="12">
        <f t="shared" si="7"/>
        <v>6325807</v>
      </c>
      <c r="N66" s="31">
        <f t="shared" si="8"/>
        <v>-257597</v>
      </c>
      <c r="O66" s="39">
        <f>'Muni-L1'!Z65-'Muni-L1'!AP65-N66</f>
        <v>0</v>
      </c>
    </row>
    <row r="67" spans="1:15">
      <c r="A67" s="52" t="str">
        <f>'Muni-L1'!B66</f>
        <v>Village of South Glens Falls</v>
      </c>
      <c r="B67" s="11">
        <f>'Muni-L1'!L66+'Muni-L1'!M66</f>
        <v>1079444</v>
      </c>
      <c r="C67" s="12">
        <f>'Muni-L1'!N66</f>
        <v>566629</v>
      </c>
      <c r="D67" s="12">
        <f>'Muni-L1'!U66</f>
        <v>128251</v>
      </c>
      <c r="E67" s="12">
        <f>'Muni-L1'!V66</f>
        <v>147772</v>
      </c>
      <c r="F67" s="12">
        <f>'Muni-L1'!O66+'Muni-L1'!P66+'Muni-L1'!Q66+'Muni-L1'!R66+'Muni-L1'!S66+'Muni-L1'!X66+'Muni-L1'!Y66</f>
        <v>1297340</v>
      </c>
      <c r="G67" s="12">
        <f t="shared" si="6"/>
        <v>3219436</v>
      </c>
      <c r="H67" s="12">
        <f>'Muni-L1'!AA66</f>
        <v>400632</v>
      </c>
      <c r="I67" s="12">
        <f>'Muni-L1'!AC66+'Muni-L1'!AD66</f>
        <v>929126</v>
      </c>
      <c r="J67" s="12">
        <f>'Muni-L1'!AE66+'Muni-L1'!AJ66+'Muni-L1'!AK66</f>
        <v>1005173</v>
      </c>
      <c r="K67" s="12">
        <f>'Muni-L1'!AG66</f>
        <v>152633</v>
      </c>
      <c r="L67" s="12">
        <f>'Muni-L1'!AB66+'Muni-L1'!AF66+'Muni-L1'!AH66+'Muni-L1'!AI66+'Muni-L1'!AL66+'Muni-L1'!AM66+'Muni-L1'!AO66</f>
        <v>718576</v>
      </c>
      <c r="M67" s="12">
        <f t="shared" si="7"/>
        <v>3206140</v>
      </c>
      <c r="N67" s="31">
        <f t="shared" si="8"/>
        <v>13296</v>
      </c>
      <c r="O67" s="39">
        <f>'Muni-L1'!Z66-'Muni-L1'!AP66-N67</f>
        <v>0</v>
      </c>
    </row>
    <row r="68" spans="1:15">
      <c r="A68" s="4" t="str">
        <f>'Muni-L1'!B67</f>
        <v>Town of Northumberland</v>
      </c>
      <c r="B68" s="11">
        <f>'Muni-L1'!L67+'Muni-L1'!M67</f>
        <v>592871</v>
      </c>
      <c r="C68" s="12">
        <f>'Muni-L1'!N67</f>
        <v>924822</v>
      </c>
      <c r="D68" s="12">
        <f>'Muni-L1'!U67</f>
        <v>250518</v>
      </c>
      <c r="E68" s="12">
        <f>'Muni-L1'!V67</f>
        <v>122942</v>
      </c>
      <c r="F68" s="12">
        <f>'Muni-L1'!O67+'Muni-L1'!P67+'Muni-L1'!Q67+'Muni-L1'!R67+'Muni-L1'!S67+'Muni-L1'!X67+'Muni-L1'!Y67</f>
        <v>203957</v>
      </c>
      <c r="G68" s="12">
        <f t="shared" si="6"/>
        <v>2095110</v>
      </c>
      <c r="H68" s="12">
        <f>'Muni-L1'!AA67</f>
        <v>353697</v>
      </c>
      <c r="I68" s="12">
        <f>'Muni-L1'!AC67+'Muni-L1'!AD67</f>
        <v>170104</v>
      </c>
      <c r="J68" s="12">
        <f>'Muni-L1'!AE67+'Muni-L1'!AJ67+'Muni-L1'!AK67</f>
        <v>1259000</v>
      </c>
      <c r="K68" s="12">
        <f>'Muni-L1'!AG67</f>
        <v>0</v>
      </c>
      <c r="L68" s="12">
        <f>'Muni-L1'!AB67+'Muni-L1'!AF67+'Muni-L1'!AH67+'Muni-L1'!AI67+'Muni-L1'!AL67+'Muni-L1'!AM67+'Muni-L1'!AO67</f>
        <v>333505</v>
      </c>
      <c r="M68" s="12">
        <f t="shared" si="7"/>
        <v>2116306</v>
      </c>
      <c r="N68" s="31">
        <f t="shared" si="8"/>
        <v>-21196</v>
      </c>
      <c r="O68" s="39">
        <f>'Muni-L1'!Z67-'Muni-L1'!AP67-N68</f>
        <v>0</v>
      </c>
    </row>
    <row r="69" spans="1:15">
      <c r="A69" s="4" t="str">
        <f>'Muni-L1'!B68</f>
        <v>Town of Providence</v>
      </c>
      <c r="B69" s="11">
        <f>'Muni-L1'!L68+'Muni-L1'!M68</f>
        <v>693371</v>
      </c>
      <c r="C69" s="12">
        <f>'Muni-L1'!N68</f>
        <v>497647</v>
      </c>
      <c r="D69" s="12">
        <f>'Muni-L1'!U68</f>
        <v>142498</v>
      </c>
      <c r="E69" s="12">
        <f>'Muni-L1'!V68</f>
        <v>0</v>
      </c>
      <c r="F69" s="12">
        <f>'Muni-L1'!O68+'Muni-L1'!P68+'Muni-L1'!Q68+'Muni-L1'!R68+'Muni-L1'!S68+'Muni-L1'!X68+'Muni-L1'!Y68</f>
        <v>167239</v>
      </c>
      <c r="G69" s="12">
        <f t="shared" si="6"/>
        <v>1500755</v>
      </c>
      <c r="H69" s="12">
        <f>'Muni-L1'!AA68</f>
        <v>160118</v>
      </c>
      <c r="I69" s="12">
        <f>'Muni-L1'!AC68+'Muni-L1'!AD68</f>
        <v>50990</v>
      </c>
      <c r="J69" s="12">
        <f>'Muni-L1'!AE68+'Muni-L1'!AJ68+'Muni-L1'!AK68</f>
        <v>852362</v>
      </c>
      <c r="K69" s="12">
        <f>'Muni-L1'!AG68</f>
        <v>0</v>
      </c>
      <c r="L69" s="12">
        <f>'Muni-L1'!AB68+'Muni-L1'!AF68+'Muni-L1'!AH68+'Muni-L1'!AI68+'Muni-L1'!AL68+'Muni-L1'!AM68+'Muni-L1'!AO68</f>
        <v>289823</v>
      </c>
      <c r="M69" s="12">
        <f t="shared" si="7"/>
        <v>1353293</v>
      </c>
      <c r="N69" s="31">
        <f t="shared" si="8"/>
        <v>147462</v>
      </c>
      <c r="O69" s="39">
        <f>'Muni-L1'!Z68-'Muni-L1'!AP68-N69</f>
        <v>0</v>
      </c>
    </row>
    <row r="70" spans="1:15">
      <c r="A70" s="9" t="str">
        <f>'Muni-L1'!B69</f>
        <v>Town of Saratoga</v>
      </c>
      <c r="B70" s="11">
        <f>'Muni-L1'!L69+'Muni-L1'!M69</f>
        <v>611139</v>
      </c>
      <c r="C70" s="12">
        <f>'Muni-L1'!N69</f>
        <v>1106553</v>
      </c>
      <c r="D70" s="12">
        <f>'Muni-L1'!U69</f>
        <v>348516</v>
      </c>
      <c r="E70" s="12">
        <f>'Muni-L1'!V69</f>
        <v>196846</v>
      </c>
      <c r="F70" s="12">
        <f>'Muni-L1'!O69+'Muni-L1'!P69+'Muni-L1'!Q69+'Muni-L1'!R69+'Muni-L1'!S69+'Muni-L1'!X69+'Muni-L1'!Y69</f>
        <v>444868</v>
      </c>
      <c r="G70" s="12">
        <f t="shared" si="6"/>
        <v>2707922</v>
      </c>
      <c r="H70" s="12">
        <f>'Muni-L1'!AA69</f>
        <v>487385</v>
      </c>
      <c r="I70" s="12">
        <f>'Muni-L1'!AC69+'Muni-L1'!AD69</f>
        <v>78105</v>
      </c>
      <c r="J70" s="12">
        <f>'Muni-L1'!AE69+'Muni-L1'!AJ69+'Muni-L1'!AK69</f>
        <v>1048723</v>
      </c>
      <c r="K70" s="12">
        <f>'Muni-L1'!AG69</f>
        <v>199296</v>
      </c>
      <c r="L70" s="12">
        <f>'Muni-L1'!AB69+'Muni-L1'!AF69+'Muni-L1'!AH69+'Muni-L1'!AI69+'Muni-L1'!AL69+'Muni-L1'!AM69+'Muni-L1'!AO69</f>
        <v>695877</v>
      </c>
      <c r="M70" s="12">
        <f t="shared" si="7"/>
        <v>2509386</v>
      </c>
      <c r="N70" s="31">
        <f t="shared" si="8"/>
        <v>198536</v>
      </c>
      <c r="O70" s="39">
        <f>'Muni-L1'!Z69-'Muni-L1'!AP69-N70</f>
        <v>-1</v>
      </c>
    </row>
    <row r="71" spans="1:15">
      <c r="A71" s="52" t="str">
        <f>'Muni-L1'!B70</f>
        <v>Village of Schuylerville</v>
      </c>
      <c r="B71" s="11">
        <f>'Muni-L1'!L70+'Muni-L1'!M70</f>
        <v>490174</v>
      </c>
      <c r="C71" s="12">
        <f>'Muni-L1'!N70</f>
        <v>191670</v>
      </c>
      <c r="D71" s="12">
        <f>'Muni-L1'!U70</f>
        <v>194370</v>
      </c>
      <c r="E71" s="12">
        <f>'Muni-L1'!V70</f>
        <v>110719</v>
      </c>
      <c r="F71" s="12">
        <f>'Muni-L1'!O70+'Muni-L1'!P70+'Muni-L1'!Q70+'Muni-L1'!R70+'Muni-L1'!S70+'Muni-L1'!X70+'Muni-L1'!Y70</f>
        <v>813000</v>
      </c>
      <c r="G71" s="12">
        <f t="shared" si="6"/>
        <v>1799933</v>
      </c>
      <c r="H71" s="12">
        <f>'Muni-L1'!AA70</f>
        <v>447851</v>
      </c>
      <c r="I71" s="12">
        <f>'Muni-L1'!AC70+'Muni-L1'!AD70</f>
        <v>99291</v>
      </c>
      <c r="J71" s="12">
        <f>'Muni-L1'!AE70+'Muni-L1'!AJ70+'Muni-L1'!AK70</f>
        <v>830363</v>
      </c>
      <c r="K71" s="12">
        <f>'Muni-L1'!AG70</f>
        <v>112747</v>
      </c>
      <c r="L71" s="12">
        <f>'Muni-L1'!AB70+'Muni-L1'!AF70+'Muni-L1'!AH70+'Muni-L1'!AI70+'Muni-L1'!AL70+'Muni-L1'!AM70+'Muni-L1'!AO70</f>
        <v>473965</v>
      </c>
      <c r="M71" s="12">
        <f t="shared" si="7"/>
        <v>1964217</v>
      </c>
      <c r="N71" s="31">
        <f t="shared" si="8"/>
        <v>-164284</v>
      </c>
      <c r="O71" s="39">
        <f>'Muni-L1'!Z70-'Muni-L1'!AP70-N71</f>
        <v>0</v>
      </c>
    </row>
    <row r="72" spans="1:15">
      <c r="A72" s="52" t="str">
        <f>'Muni-L1'!B71</f>
        <v>Village of Victory</v>
      </c>
      <c r="B72" s="11">
        <f>'Muni-L1'!L71+'Muni-L1'!M71</f>
        <v>203921</v>
      </c>
      <c r="C72" s="12">
        <f>'Muni-L1'!N71</f>
        <v>67218</v>
      </c>
      <c r="D72" s="12">
        <f>'Muni-L1'!U71</f>
        <v>293907</v>
      </c>
      <c r="E72" s="12">
        <f>'Muni-L1'!V71</f>
        <v>28591</v>
      </c>
      <c r="F72" s="12">
        <f>'Muni-L1'!O71+'Muni-L1'!P71+'Muni-L1'!Q71+'Muni-L1'!R71+'Muni-L1'!S71+'Muni-L1'!X71+'Muni-L1'!Y71</f>
        <v>222317</v>
      </c>
      <c r="G72" s="12">
        <f t="shared" si="6"/>
        <v>815954</v>
      </c>
      <c r="H72" s="12">
        <f>'Muni-L1'!AA71</f>
        <v>140007</v>
      </c>
      <c r="I72" s="12">
        <f>'Muni-L1'!AC71+'Muni-L1'!AD71</f>
        <v>7363</v>
      </c>
      <c r="J72" s="12">
        <f>'Muni-L1'!AE71+'Muni-L1'!AJ71+'Muni-L1'!AK71</f>
        <v>218101</v>
      </c>
      <c r="K72" s="12">
        <f>'Muni-L1'!AG71</f>
        <v>246183</v>
      </c>
      <c r="L72" s="12">
        <f>'Muni-L1'!AB71+'Muni-L1'!AF71+'Muni-L1'!AH71+'Muni-L1'!AI71+'Muni-L1'!AL71+'Muni-L1'!AM71+'Muni-L1'!AO71</f>
        <v>169815</v>
      </c>
      <c r="M72" s="12">
        <f t="shared" si="7"/>
        <v>781469</v>
      </c>
      <c r="N72" s="31">
        <f t="shared" si="8"/>
        <v>34485</v>
      </c>
      <c r="O72" s="39">
        <f>'Muni-L1'!Z71-'Muni-L1'!AP71-N72</f>
        <v>0</v>
      </c>
    </row>
    <row r="73" spans="1:15">
      <c r="A73" s="50" t="str">
        <f>'Muni-L1'!B72</f>
        <v>City of Saratoga Springs</v>
      </c>
      <c r="B73" s="11">
        <f>'Muni-L1'!L72+'Muni-L1'!M72</f>
        <v>18739369</v>
      </c>
      <c r="C73" s="12">
        <f>'Muni-L1'!N72</f>
        <v>10852800</v>
      </c>
      <c r="D73" s="12">
        <f>'Muni-L1'!U72</f>
        <v>11756972</v>
      </c>
      <c r="E73" s="12">
        <f>'Muni-L1'!V72</f>
        <v>3797171</v>
      </c>
      <c r="F73" s="12">
        <f>'Muni-L1'!O72+'Muni-L1'!P72+'Muni-L1'!Q72+'Muni-L1'!R72+'Muni-L1'!S72+'Muni-L1'!X72+'Muni-L1'!Y72</f>
        <v>15172914</v>
      </c>
      <c r="G73" s="12">
        <f t="shared" si="6"/>
        <v>60319226</v>
      </c>
      <c r="H73" s="12">
        <f>'Muni-L1'!AA72</f>
        <v>5535381</v>
      </c>
      <c r="I73" s="12">
        <f>'Muni-L1'!AC72+'Muni-L1'!AD72</f>
        <v>12190350</v>
      </c>
      <c r="J73" s="12">
        <f>'Muni-L1'!AE72+'Muni-L1'!AJ72+'Muni-L1'!AK72</f>
        <v>13976134</v>
      </c>
      <c r="K73" s="12">
        <f>'Muni-L1'!AG72</f>
        <v>437853</v>
      </c>
      <c r="L73" s="12">
        <f>'Muni-L1'!AB72+'Muni-L1'!AF72+'Muni-L1'!AH72+'Muni-L1'!AI72+'Muni-L1'!AL72+'Muni-L1'!AM72+'Muni-L1'!AO72</f>
        <v>22039296</v>
      </c>
      <c r="M73" s="12">
        <f t="shared" si="7"/>
        <v>54179014</v>
      </c>
      <c r="N73" s="31">
        <f t="shared" si="8"/>
        <v>6140212</v>
      </c>
      <c r="O73" s="39">
        <f>'Muni-L1'!Z72-'Muni-L1'!AP72-N73</f>
        <v>0</v>
      </c>
    </row>
    <row r="74" spans="1:15">
      <c r="A74" s="9" t="str">
        <f>'Muni-L1'!B73</f>
        <v>Town of Stillwater</v>
      </c>
      <c r="B74" s="11">
        <f>'Muni-L1'!L73+'Muni-L1'!M73</f>
        <v>1940531</v>
      </c>
      <c r="C74" s="12">
        <f>'Muni-L1'!N73</f>
        <v>1622200</v>
      </c>
      <c r="D74" s="12">
        <f>'Muni-L1'!U73</f>
        <v>1332105</v>
      </c>
      <c r="E74" s="12">
        <f>'Muni-L1'!V73</f>
        <v>774574</v>
      </c>
      <c r="F74" s="12">
        <f>'Muni-L1'!O73+'Muni-L1'!P73+'Muni-L1'!Q73+'Muni-L1'!R73+'Muni-L1'!S73+'Muni-L1'!X73+'Muni-L1'!Y73</f>
        <v>6302338</v>
      </c>
      <c r="G74" s="12">
        <f t="shared" si="6"/>
        <v>11971748</v>
      </c>
      <c r="H74" s="12">
        <f>'Muni-L1'!AA73</f>
        <v>924579</v>
      </c>
      <c r="I74" s="12">
        <f>'Muni-L1'!AC73+'Muni-L1'!AD73</f>
        <v>1142577</v>
      </c>
      <c r="J74" s="12">
        <f>'Muni-L1'!AE73+'Muni-L1'!AJ73+'Muni-L1'!AK73</f>
        <v>2364767</v>
      </c>
      <c r="K74" s="12">
        <f>'Muni-L1'!AG73</f>
        <v>76193</v>
      </c>
      <c r="L74" s="12">
        <f>'Muni-L1'!AB73+'Muni-L1'!AF73+'Muni-L1'!AH73+'Muni-L1'!AI73+'Muni-L1'!AL73+'Muni-L1'!AM73+'Muni-L1'!AO73</f>
        <v>3884554</v>
      </c>
      <c r="M74" s="12">
        <f t="shared" si="7"/>
        <v>8392670</v>
      </c>
      <c r="N74" s="31">
        <f t="shared" si="8"/>
        <v>3579078</v>
      </c>
      <c r="O74" s="39">
        <f>'Muni-L1'!Z73-'Muni-L1'!AP73-N74</f>
        <v>-1</v>
      </c>
    </row>
    <row r="75" spans="1:15">
      <c r="A75" s="52" t="str">
        <f>'Muni-L1'!B74</f>
        <v>Village of Stillwater</v>
      </c>
      <c r="B75" s="11">
        <f>'Muni-L1'!L74+'Muni-L1'!M74</f>
        <v>384286</v>
      </c>
      <c r="C75" s="12">
        <f>'Muni-L1'!N74</f>
        <v>230065</v>
      </c>
      <c r="D75" s="12">
        <f>'Muni-L1'!U74</f>
        <v>30013</v>
      </c>
      <c r="E75" s="12">
        <f>'Muni-L1'!V74</f>
        <v>18666</v>
      </c>
      <c r="F75" s="12">
        <f>'Muni-L1'!O74+'Muni-L1'!P74+'Muni-L1'!Q74+'Muni-L1'!R74+'Muni-L1'!S74+'Muni-L1'!X74+'Muni-L1'!Y74</f>
        <v>828322</v>
      </c>
      <c r="G75" s="12">
        <f t="shared" si="6"/>
        <v>1491352</v>
      </c>
      <c r="H75" s="12">
        <f>'Muni-L1'!AA74</f>
        <v>172968</v>
      </c>
      <c r="I75" s="12">
        <f>'Muni-L1'!AC74+'Muni-L1'!AD74</f>
        <v>70286</v>
      </c>
      <c r="J75" s="12">
        <f>'Muni-L1'!AE74+'Muni-L1'!AJ74+'Muni-L1'!AK74</f>
        <v>929731</v>
      </c>
      <c r="K75" s="12">
        <f>'Muni-L1'!AG74</f>
        <v>0</v>
      </c>
      <c r="L75" s="12">
        <f>'Muni-L1'!AB74+'Muni-L1'!AF74+'Muni-L1'!AH74+'Muni-L1'!AI74+'Muni-L1'!AL74+'Muni-L1'!AM74+'Muni-L1'!AO74</f>
        <v>476325</v>
      </c>
      <c r="M75" s="12">
        <f t="shared" si="7"/>
        <v>1649310</v>
      </c>
      <c r="N75" s="31">
        <f t="shared" si="8"/>
        <v>-157958</v>
      </c>
      <c r="O75" s="39">
        <f>'Muni-L1'!Z74-'Muni-L1'!AP74-N75</f>
        <v>0</v>
      </c>
    </row>
    <row r="76" spans="1:15">
      <c r="A76" s="9" t="str">
        <f>'Muni-L1'!B75</f>
        <v>Town of Waterford</v>
      </c>
      <c r="B76" s="11">
        <f>'Muni-L1'!L75+'Muni-L1'!M75</f>
        <v>3376439</v>
      </c>
      <c r="C76" s="12">
        <f>'Muni-L1'!N75</f>
        <v>1431866</v>
      </c>
      <c r="D76" s="12">
        <f>'Muni-L1'!U75</f>
        <v>878600</v>
      </c>
      <c r="E76" s="12">
        <f>'Muni-L1'!V75</f>
        <v>380436</v>
      </c>
      <c r="F76" s="12">
        <f>'Muni-L1'!O75+'Muni-L1'!P75+'Muni-L1'!Q75+'Muni-L1'!R75+'Muni-L1'!S75+'Muni-L1'!X75+'Muni-L1'!Y75</f>
        <v>2012752</v>
      </c>
      <c r="G76" s="12">
        <f t="shared" si="6"/>
        <v>8080093</v>
      </c>
      <c r="H76" s="12">
        <f>'Muni-L1'!AA75</f>
        <v>1371657</v>
      </c>
      <c r="I76" s="12">
        <f>'Muni-L1'!AC75+'Muni-L1'!AD75</f>
        <v>1536424</v>
      </c>
      <c r="J76" s="12">
        <f>'Muni-L1'!AE75+'Muni-L1'!AJ75+'Muni-L1'!AK75</f>
        <v>1696088</v>
      </c>
      <c r="K76" s="12">
        <f>'Muni-L1'!AG75</f>
        <v>128338</v>
      </c>
      <c r="L76" s="12">
        <f>'Muni-L1'!AB75+'Muni-L1'!AF75+'Muni-L1'!AH75+'Muni-L1'!AI75+'Muni-L1'!AL75+'Muni-L1'!AM75+'Muni-L1'!AO75</f>
        <v>3281946</v>
      </c>
      <c r="M76" s="12">
        <f t="shared" si="7"/>
        <v>8014453</v>
      </c>
      <c r="N76" s="31">
        <f t="shared" si="8"/>
        <v>65640</v>
      </c>
      <c r="O76" s="39">
        <f>'Muni-L1'!Z75-'Muni-L1'!AP75-N76</f>
        <v>0</v>
      </c>
    </row>
    <row r="77" spans="1:15">
      <c r="A77" s="52" t="str">
        <f>'Muni-L1'!B76</f>
        <v>Village of Waterford</v>
      </c>
      <c r="B77" s="11">
        <f>'Muni-L1'!L76+'Muni-L1'!M76</f>
        <v>248674</v>
      </c>
      <c r="C77" s="12">
        <f>'Muni-L1'!N76</f>
        <v>146012</v>
      </c>
      <c r="D77" s="12">
        <f>'Muni-L1'!U76</f>
        <v>203916</v>
      </c>
      <c r="E77" s="12">
        <f>'Muni-L1'!V76</f>
        <v>361242</v>
      </c>
      <c r="F77" s="12">
        <f>'Muni-L1'!O76+'Muni-L1'!P76+'Muni-L1'!Q76+'Muni-L1'!R76+'Muni-L1'!S76+'Muni-L1'!X76+'Muni-L1'!Y76</f>
        <v>367264</v>
      </c>
      <c r="G77" s="12">
        <f t="shared" si="6"/>
        <v>1327108</v>
      </c>
      <c r="H77" s="12">
        <f>'Muni-L1'!AA76</f>
        <v>138713</v>
      </c>
      <c r="I77" s="12">
        <f>'Muni-L1'!AC76+'Muni-L1'!AD76</f>
        <v>203795</v>
      </c>
      <c r="J77" s="12">
        <f>'Muni-L1'!AE76+'Muni-L1'!AJ76+'Muni-L1'!AK76</f>
        <v>424183</v>
      </c>
      <c r="K77" s="12">
        <f>'Muni-L1'!AG76</f>
        <v>0</v>
      </c>
      <c r="L77" s="12">
        <f>'Muni-L1'!AB76+'Muni-L1'!AF76+'Muni-L1'!AH76+'Muni-L1'!AI76+'Muni-L1'!AL76+'Muni-L1'!AM76+'Muni-L1'!AO76</f>
        <v>495794</v>
      </c>
      <c r="M77" s="12">
        <f t="shared" si="7"/>
        <v>1262485</v>
      </c>
      <c r="N77" s="31">
        <f t="shared" si="8"/>
        <v>64623</v>
      </c>
      <c r="O77" s="39">
        <f>'Muni-L1'!Z76-'Muni-L1'!AP76-N77</f>
        <v>-1</v>
      </c>
    </row>
    <row r="78" spans="1:15">
      <c r="A78" s="7" t="str">
        <f>'Muni-L1'!B77</f>
        <v>Town of Wilton</v>
      </c>
      <c r="B78" s="13">
        <f>'Muni-L1'!L77+'Muni-L1'!M77</f>
        <v>566334</v>
      </c>
      <c r="C78" s="14">
        <f>'Muni-L1'!N77</f>
        <v>4502733</v>
      </c>
      <c r="D78" s="14">
        <f>'Muni-L1'!U77</f>
        <v>690241</v>
      </c>
      <c r="E78" s="14">
        <f>'Muni-L1'!V77</f>
        <v>95555</v>
      </c>
      <c r="F78" s="14">
        <f>'Muni-L1'!O77+'Muni-L1'!P77+'Muni-L1'!Q77+'Muni-L1'!R77+'Muni-L1'!S77+'Muni-L1'!X77+'Muni-L1'!Y77</f>
        <v>1387481</v>
      </c>
      <c r="G78" s="14">
        <f t="shared" si="6"/>
        <v>7242344</v>
      </c>
      <c r="H78" s="14">
        <f>'Muni-L1'!AA77</f>
        <v>1492551</v>
      </c>
      <c r="I78" s="14">
        <f>'Muni-L1'!AC77+'Muni-L1'!AD77</f>
        <v>712345</v>
      </c>
      <c r="J78" s="14">
        <f>'Muni-L1'!AE77+'Muni-L1'!AJ77+'Muni-L1'!AK77</f>
        <v>1989682</v>
      </c>
      <c r="K78" s="14">
        <f>'Muni-L1'!AG77</f>
        <v>2479</v>
      </c>
      <c r="L78" s="14">
        <f>'Muni-L1'!AB77+'Muni-L1'!AF77+'Muni-L1'!AH77+'Muni-L1'!AI77+'Muni-L1'!AL77+'Muni-L1'!AM77+'Muni-L1'!AO77</f>
        <v>2270668</v>
      </c>
      <c r="M78" s="14">
        <f t="shared" si="7"/>
        <v>6467725</v>
      </c>
      <c r="N78" s="33">
        <f t="shared" si="8"/>
        <v>774619</v>
      </c>
      <c r="O78" s="39">
        <f>'Muni-L1'!Z77-'Muni-L1'!AP77-N78</f>
        <v>0</v>
      </c>
    </row>
    <row r="79" spans="1:15">
      <c r="A79" s="21" t="str">
        <f>'Muni-L1'!B78</f>
        <v>Schenectady County</v>
      </c>
      <c r="B79" s="22">
        <f>'Muni-L1'!L78+'Muni-L1'!M78</f>
        <v>66683038</v>
      </c>
      <c r="C79" s="23">
        <f>'Muni-L1'!N78</f>
        <v>82717843</v>
      </c>
      <c r="D79" s="23">
        <f>'Muni-L1'!U78</f>
        <v>46741425</v>
      </c>
      <c r="E79" s="23">
        <f>'Muni-L1'!V78</f>
        <v>34631818</v>
      </c>
      <c r="F79" s="23">
        <f>'Muni-L1'!O78+'Muni-L1'!P78+'Muni-L1'!Q78+'Muni-L1'!R78+'Muni-L1'!S78+'Muni-L1'!X78+'Muni-L1'!Y78</f>
        <v>59120087</v>
      </c>
      <c r="G79" s="23">
        <f t="shared" si="6"/>
        <v>289894211</v>
      </c>
      <c r="H79" s="23">
        <f>'Muni-L1'!AA78</f>
        <v>50293418</v>
      </c>
      <c r="I79" s="23">
        <f>'Muni-L1'!AC78+'Muni-L1'!AD78</f>
        <v>53068137</v>
      </c>
      <c r="J79" s="23">
        <f>'Muni-L1'!AE78+'Muni-L1'!AJ78+'Muni-L1'!AK78</f>
        <v>16412094</v>
      </c>
      <c r="K79" s="23">
        <f>'Muni-L1'!AG78</f>
        <v>662969</v>
      </c>
      <c r="L79" s="23">
        <f>'Muni-L1'!AB78+'Muni-L1'!AF78+'Muni-L1'!AH78+'Muni-L1'!AI78+'Muni-L1'!AL78+'Muni-L1'!AM78+'Muni-L1'!AO78</f>
        <v>172081966</v>
      </c>
      <c r="M79" s="23">
        <f t="shared" si="7"/>
        <v>292518584</v>
      </c>
      <c r="N79" s="29">
        <f t="shared" si="8"/>
        <v>-2624373</v>
      </c>
      <c r="O79" s="39">
        <f>'Muni-L1'!Z78-'Muni-L1'!AP78-N79</f>
        <v>0</v>
      </c>
    </row>
    <row r="80" spans="1:15">
      <c r="A80" s="9" t="str">
        <f>'Muni-L1'!B79</f>
        <v>Town of Duanesburg</v>
      </c>
      <c r="B80" s="11">
        <f>'Muni-L1'!L79+'Muni-L1'!M79</f>
        <v>1503058</v>
      </c>
      <c r="C80" s="12">
        <f>'Muni-L1'!N79</f>
        <v>724896</v>
      </c>
      <c r="D80" s="12">
        <f>'Muni-L1'!U79</f>
        <v>222014</v>
      </c>
      <c r="E80" s="12">
        <f>'Muni-L1'!V79</f>
        <v>87463</v>
      </c>
      <c r="F80" s="12">
        <f>'Muni-L1'!O79+'Muni-L1'!P79+'Muni-L1'!Q79+'Muni-L1'!R79+'Muni-L1'!S79+'Muni-L1'!X79+'Muni-L1'!Y79</f>
        <v>300200</v>
      </c>
      <c r="G80" s="12">
        <f t="shared" si="6"/>
        <v>2837631</v>
      </c>
      <c r="H80" s="12">
        <f>'Muni-L1'!AA79</f>
        <v>606647</v>
      </c>
      <c r="I80" s="12">
        <f>'Muni-L1'!AC79+'Muni-L1'!AD79</f>
        <v>448190</v>
      </c>
      <c r="J80" s="12">
        <f>'Muni-L1'!AE79+'Muni-L1'!AJ79+'Muni-L1'!AK79</f>
        <v>932188</v>
      </c>
      <c r="K80" s="12">
        <f>'Muni-L1'!AG79</f>
        <v>90536</v>
      </c>
      <c r="L80" s="12">
        <f>'Muni-L1'!AB79+'Muni-L1'!AF79+'Muni-L1'!AH79+'Muni-L1'!AI79+'Muni-L1'!AL79+'Muni-L1'!AM79+'Muni-L1'!AO79</f>
        <v>688462</v>
      </c>
      <c r="M80" s="12">
        <f t="shared" si="7"/>
        <v>2766023</v>
      </c>
      <c r="N80" s="31">
        <f t="shared" si="8"/>
        <v>71608</v>
      </c>
      <c r="O80" s="39">
        <f>'Muni-L1'!Z79-'Muni-L1'!AP79-N80</f>
        <v>-1</v>
      </c>
    </row>
    <row r="81" spans="1:15">
      <c r="A81" s="52" t="str">
        <f>'Muni-L1'!B80</f>
        <v>Village of Delanson</v>
      </c>
      <c r="B81" s="11">
        <f>'Muni-L1'!L80+'Muni-L1'!M80</f>
        <v>74484</v>
      </c>
      <c r="C81" s="12">
        <f>'Muni-L1'!N80</f>
        <v>35349</v>
      </c>
      <c r="D81" s="12">
        <f>'Muni-L1'!U80</f>
        <v>29495</v>
      </c>
      <c r="E81" s="12">
        <f>'Muni-L1'!V80</f>
        <v>0</v>
      </c>
      <c r="F81" s="12">
        <f>'Muni-L1'!O80+'Muni-L1'!P80+'Muni-L1'!Q80+'Muni-L1'!R80+'Muni-L1'!S80+'Muni-L1'!X80+'Muni-L1'!Y80</f>
        <v>154424</v>
      </c>
      <c r="G81" s="12">
        <f t="shared" si="6"/>
        <v>293752</v>
      </c>
      <c r="H81" s="12">
        <f>'Muni-L1'!AA80</f>
        <v>76031</v>
      </c>
      <c r="I81" s="12">
        <f>'Muni-L1'!AC80+'Muni-L1'!AD80</f>
        <v>32053</v>
      </c>
      <c r="J81" s="12">
        <f>'Muni-L1'!AE80+'Muni-L1'!AJ80+'Muni-L1'!AK80</f>
        <v>117243</v>
      </c>
      <c r="K81" s="12">
        <f>'Muni-L1'!AG80</f>
        <v>0</v>
      </c>
      <c r="L81" s="12">
        <f>'Muni-L1'!AB80+'Muni-L1'!AF80+'Muni-L1'!AH80+'Muni-L1'!AI80+'Muni-L1'!AL80+'Muni-L1'!AM80+'Muni-L1'!AO80</f>
        <v>45915</v>
      </c>
      <c r="M81" s="12">
        <f t="shared" si="7"/>
        <v>271242</v>
      </c>
      <c r="N81" s="31">
        <f t="shared" si="8"/>
        <v>22510</v>
      </c>
      <c r="O81" s="39">
        <f>'Muni-L1'!Z80-'Muni-L1'!AP80-N81</f>
        <v>0</v>
      </c>
    </row>
    <row r="82" spans="1:15">
      <c r="A82" s="9" t="str">
        <f>'Muni-L1'!B81</f>
        <v>Town of Glenville</v>
      </c>
      <c r="B82" s="11">
        <f>'Muni-L1'!L81+'Muni-L1'!M81</f>
        <v>7493737</v>
      </c>
      <c r="C82" s="12">
        <f>'Muni-L1'!N81</f>
        <v>2534366</v>
      </c>
      <c r="D82" s="12">
        <f>'Muni-L1'!U81</f>
        <v>894403</v>
      </c>
      <c r="E82" s="12">
        <f>'Muni-L1'!V81</f>
        <v>473431</v>
      </c>
      <c r="F82" s="12">
        <f>'Muni-L1'!O81+'Muni-L1'!P81+'Muni-L1'!Q81+'Muni-L1'!R81+'Muni-L1'!S81+'Muni-L1'!X81+'Muni-L1'!Y81</f>
        <v>6657067</v>
      </c>
      <c r="G82" s="12">
        <f t="shared" si="6"/>
        <v>18053004</v>
      </c>
      <c r="H82" s="12">
        <f>'Muni-L1'!AA81</f>
        <v>1470342</v>
      </c>
      <c r="I82" s="12">
        <f>'Muni-L1'!AC81+'Muni-L1'!AD81</f>
        <v>3685801</v>
      </c>
      <c r="J82" s="12">
        <f>'Muni-L1'!AE81+'Muni-L1'!AJ81+'Muni-L1'!AK81</f>
        <v>4538867</v>
      </c>
      <c r="K82" s="12">
        <f>'Muni-L1'!AG81</f>
        <v>156892</v>
      </c>
      <c r="L82" s="12">
        <f>'Muni-L1'!AB81+'Muni-L1'!AF81+'Muni-L1'!AH81+'Muni-L1'!AI81+'Muni-L1'!AL81+'Muni-L1'!AM81+'Muni-L1'!AO81</f>
        <v>5983021</v>
      </c>
      <c r="M82" s="12">
        <f t="shared" si="7"/>
        <v>15834923</v>
      </c>
      <c r="N82" s="31">
        <f t="shared" si="8"/>
        <v>2218081</v>
      </c>
      <c r="O82" s="39">
        <f>'Muni-L1'!Z81-'Muni-L1'!AP81-N82</f>
        <v>0</v>
      </c>
    </row>
    <row r="83" spans="1:15">
      <c r="A83" s="52" t="str">
        <f>'Muni-L1'!B82</f>
        <v>Village of Scotia</v>
      </c>
      <c r="B83" s="11">
        <f>'Muni-L1'!L82+'Muni-L1'!M82</f>
        <v>3867486</v>
      </c>
      <c r="C83" s="12">
        <f>'Muni-L1'!N82</f>
        <v>762478</v>
      </c>
      <c r="D83" s="12">
        <f>'Muni-L1'!U82</f>
        <v>1675868</v>
      </c>
      <c r="E83" s="12">
        <f>'Muni-L1'!V82</f>
        <v>640262</v>
      </c>
      <c r="F83" s="12">
        <f>'Muni-L1'!O82+'Muni-L1'!P82+'Muni-L1'!Q82+'Muni-L1'!R82+'Muni-L1'!S82+'Muni-L1'!X82+'Muni-L1'!Y82</f>
        <v>3018926</v>
      </c>
      <c r="G83" s="12">
        <f t="shared" si="6"/>
        <v>9965020</v>
      </c>
      <c r="H83" s="12">
        <f>'Muni-L1'!AA82</f>
        <v>639606</v>
      </c>
      <c r="I83" s="12">
        <f>'Muni-L1'!AC82+'Muni-L1'!AD82</f>
        <v>3118024</v>
      </c>
      <c r="J83" s="12">
        <f>'Muni-L1'!AE82+'Muni-L1'!AJ82+'Muni-L1'!AK82</f>
        <v>2753783</v>
      </c>
      <c r="K83" s="12">
        <f>'Muni-L1'!AG82</f>
        <v>58440</v>
      </c>
      <c r="L83" s="12">
        <f>'Muni-L1'!AB82+'Muni-L1'!AF82+'Muni-L1'!AH82+'Muni-L1'!AI82+'Muni-L1'!AL82+'Muni-L1'!AM82+'Muni-L1'!AO82</f>
        <v>3596771</v>
      </c>
      <c r="M83" s="12">
        <f t="shared" si="7"/>
        <v>10166624</v>
      </c>
      <c r="N83" s="31">
        <f t="shared" si="8"/>
        <v>-201604</v>
      </c>
      <c r="O83" s="39">
        <f>'Muni-L1'!Z82-'Muni-L1'!AP82-N83</f>
        <v>0</v>
      </c>
    </row>
    <row r="84" spans="1:15">
      <c r="A84" s="4" t="str">
        <f>'Muni-L1'!B83</f>
        <v>Town of Niskayuna</v>
      </c>
      <c r="B84" s="11">
        <f>'Muni-L1'!L83+'Muni-L1'!M83</f>
        <v>10443428</v>
      </c>
      <c r="C84" s="12">
        <f>'Muni-L1'!N83</f>
        <v>3026887</v>
      </c>
      <c r="D84" s="12">
        <f>'Muni-L1'!U83</f>
        <v>954275</v>
      </c>
      <c r="E84" s="12">
        <f>'Muni-L1'!V83</f>
        <v>560396</v>
      </c>
      <c r="F84" s="12">
        <f>'Muni-L1'!O83+'Muni-L1'!P83+'Muni-L1'!Q83+'Muni-L1'!R83+'Muni-L1'!S83+'Muni-L1'!X83+'Muni-L1'!Y83</f>
        <v>14568347</v>
      </c>
      <c r="G84" s="12">
        <f t="shared" si="6"/>
        <v>29553333</v>
      </c>
      <c r="H84" s="12">
        <f>'Muni-L1'!AA83</f>
        <v>1705458</v>
      </c>
      <c r="I84" s="12">
        <f>'Muni-L1'!AC83+'Muni-L1'!AD83</f>
        <v>3355750</v>
      </c>
      <c r="J84" s="12">
        <f>'Muni-L1'!AE83+'Muni-L1'!AJ83+'Muni-L1'!AK83</f>
        <v>10171470</v>
      </c>
      <c r="K84" s="12">
        <f>'Muni-L1'!AG83</f>
        <v>0</v>
      </c>
      <c r="L84" s="12">
        <f>'Muni-L1'!AB83+'Muni-L1'!AF83+'Muni-L1'!AH83+'Muni-L1'!AI83+'Muni-L1'!AL83+'Muni-L1'!AM83+'Muni-L1'!AO83</f>
        <v>7007185</v>
      </c>
      <c r="M84" s="12">
        <f t="shared" si="7"/>
        <v>22239863</v>
      </c>
      <c r="N84" s="31">
        <f t="shared" si="8"/>
        <v>7313470</v>
      </c>
      <c r="O84" s="39">
        <f>'Muni-L1'!Z83-'Muni-L1'!AP83-N84</f>
        <v>1</v>
      </c>
    </row>
    <row r="85" spans="1:15">
      <c r="A85" s="4" t="str">
        <f>'Muni-L1'!B84</f>
        <v>Town of Princetown</v>
      </c>
      <c r="B85" s="11">
        <f>'Muni-L1'!L84+'Muni-L1'!M84</f>
        <v>481867</v>
      </c>
      <c r="C85" s="12">
        <f>'Muni-L1'!N84</f>
        <v>193766</v>
      </c>
      <c r="D85" s="12">
        <f>'Muni-L1'!U84</f>
        <v>71230</v>
      </c>
      <c r="E85" s="12">
        <f>'Muni-L1'!V84</f>
        <v>28267</v>
      </c>
      <c r="F85" s="12">
        <f>'Muni-L1'!O84+'Muni-L1'!P84+'Muni-L1'!Q84+'Muni-L1'!R84+'Muni-L1'!S84+'Muni-L1'!X84+'Muni-L1'!Y84</f>
        <v>836434</v>
      </c>
      <c r="G85" s="12">
        <f t="shared" si="6"/>
        <v>1611564</v>
      </c>
      <c r="H85" s="12">
        <f>'Muni-L1'!AA84</f>
        <v>382128</v>
      </c>
      <c r="I85" s="12">
        <f>'Muni-L1'!AC84+'Muni-L1'!AD84</f>
        <v>276318</v>
      </c>
      <c r="J85" s="12">
        <f>'Muni-L1'!AE84+'Muni-L1'!AJ84+'Muni-L1'!AK84</f>
        <v>556071</v>
      </c>
      <c r="K85" s="12">
        <f>'Muni-L1'!AG84</f>
        <v>0</v>
      </c>
      <c r="L85" s="12">
        <f>'Muni-L1'!AB84+'Muni-L1'!AF84+'Muni-L1'!AH84+'Muni-L1'!AI84+'Muni-L1'!AL84+'Muni-L1'!AM84+'Muni-L1'!AO84</f>
        <v>314557</v>
      </c>
      <c r="M85" s="12">
        <f t="shared" si="7"/>
        <v>1529074</v>
      </c>
      <c r="N85" s="31">
        <f t="shared" si="8"/>
        <v>82490</v>
      </c>
      <c r="O85" s="39">
        <f>'Muni-L1'!Z84-'Muni-L1'!AP84-N85</f>
        <v>1</v>
      </c>
    </row>
    <row r="86" spans="1:15">
      <c r="A86" s="4" t="str">
        <f>'Muni-L1'!B85</f>
        <v>Town of Rotterdam</v>
      </c>
      <c r="B86" s="11">
        <f>'Muni-L1'!L85+'Muni-L1'!M85</f>
        <v>11788200</v>
      </c>
      <c r="C86" s="12">
        <f>'Muni-L1'!N85</f>
        <v>3523483</v>
      </c>
      <c r="D86" s="12">
        <f>'Muni-L1'!U85</f>
        <v>1021568</v>
      </c>
      <c r="E86" s="12">
        <f>'Muni-L1'!V85</f>
        <v>1543636</v>
      </c>
      <c r="F86" s="12">
        <f>'Muni-L1'!O85+'Muni-L1'!P85+'Muni-L1'!Q85+'Muni-L1'!R85+'Muni-L1'!S85+'Muni-L1'!X85+'Muni-L1'!Y85</f>
        <v>2725968</v>
      </c>
      <c r="G86" s="12">
        <f t="shared" si="6"/>
        <v>20602855</v>
      </c>
      <c r="H86" s="12">
        <f>'Muni-L1'!AA85</f>
        <v>2245334</v>
      </c>
      <c r="I86" s="12">
        <f>'Muni-L1'!AC85+'Muni-L1'!AD85</f>
        <v>5792151</v>
      </c>
      <c r="J86" s="12">
        <f>'Muni-L1'!AE85+'Muni-L1'!AJ85+'Muni-L1'!AK85</f>
        <v>6629806</v>
      </c>
      <c r="K86" s="12">
        <f>'Muni-L1'!AG85</f>
        <v>3660</v>
      </c>
      <c r="L86" s="12">
        <f>'Muni-L1'!AB85+'Muni-L1'!AF85+'Muni-L1'!AH85+'Muni-L1'!AI85+'Muni-L1'!AL85+'Muni-L1'!AM85+'Muni-L1'!AO85</f>
        <v>8404894</v>
      </c>
      <c r="M86" s="12">
        <f t="shared" si="7"/>
        <v>23075845</v>
      </c>
      <c r="N86" s="31">
        <f t="shared" si="8"/>
        <v>-2472990</v>
      </c>
      <c r="O86" s="39">
        <f>'Muni-L1'!Z85-'Muni-L1'!AP85-N86</f>
        <v>2</v>
      </c>
    </row>
    <row r="87" spans="1:15">
      <c r="A87" s="51" t="str">
        <f>'Muni-L1'!B86</f>
        <v>City of Schenectady</v>
      </c>
      <c r="B87" s="13">
        <f>'Muni-L1'!L86+'Muni-L1'!M86</f>
        <v>26861368</v>
      </c>
      <c r="C87" s="14">
        <f>'Muni-L1'!N86</f>
        <v>11848038</v>
      </c>
      <c r="D87" s="14">
        <f>'Muni-L1'!U86</f>
        <v>16346137</v>
      </c>
      <c r="E87" s="14">
        <f>'Muni-L1'!V86</f>
        <v>8428494</v>
      </c>
      <c r="F87" s="14">
        <f>'Muni-L1'!O86+'Muni-L1'!P86+'Muni-L1'!Q86+'Muni-L1'!R86+'Muni-L1'!S86+'Muni-L1'!X86+'Muni-L1'!Y86</f>
        <v>41063370</v>
      </c>
      <c r="G87" s="14">
        <f t="shared" si="6"/>
        <v>104547407</v>
      </c>
      <c r="H87" s="14">
        <f>'Muni-L1'!AA86</f>
        <v>22284818</v>
      </c>
      <c r="I87" s="14">
        <f>'Muni-L1'!AC86+'Muni-L1'!AD86</f>
        <v>26256064</v>
      </c>
      <c r="J87" s="14">
        <f>'Muni-L1'!AE86+'Muni-L1'!AJ86+'Muni-L1'!AK86</f>
        <v>29582618</v>
      </c>
      <c r="K87" s="14">
        <f>'Muni-L1'!AG86</f>
        <v>11516104</v>
      </c>
      <c r="L87" s="14">
        <f>'Muni-L1'!AB86+'Muni-L1'!AF86+'Muni-L1'!AH86+'Muni-L1'!AI86+'Muni-L1'!AL86+'Muni-L1'!AM86+'Muni-L1'!AO86</f>
        <v>36364001</v>
      </c>
      <c r="M87" s="14">
        <f t="shared" si="7"/>
        <v>126003605</v>
      </c>
      <c r="N87" s="33">
        <f t="shared" si="8"/>
        <v>-21456198</v>
      </c>
      <c r="O87" s="39">
        <f>'Muni-L1'!Z86-'Muni-L1'!AP86-N87</f>
        <v>0</v>
      </c>
    </row>
    <row r="88" spans="1:15">
      <c r="A88" s="24" t="str">
        <f>'Muni-L1'!B87</f>
        <v>Capital District</v>
      </c>
      <c r="B88" s="25">
        <f>'Muni-L1'!L87+'Muni-L1'!M87</f>
        <v>250825033</v>
      </c>
      <c r="C88" s="25">
        <f>'Muni-L1'!N87</f>
        <v>477522222</v>
      </c>
      <c r="D88" s="25">
        <f>'Muni-L1'!U87</f>
        <v>189483684</v>
      </c>
      <c r="E88" s="25">
        <f>'Muni-L1'!V87</f>
        <v>172384745</v>
      </c>
      <c r="F88" s="25">
        <f>'Muni-L1'!O87+'Muni-L1'!P87+'Muni-L1'!Q87+'Muni-L1'!R87+'Muni-L1'!S87+'Muni-L1'!X87+'Muni-L1'!Y87</f>
        <v>491645206</v>
      </c>
      <c r="G88" s="25">
        <f t="shared" si="6"/>
        <v>1581860890</v>
      </c>
      <c r="H88" s="25">
        <f>'Muni-L1'!AA87</f>
        <v>338502840</v>
      </c>
      <c r="I88" s="25">
        <f>'Muni-L1'!AC87+'Muni-L1'!AD87</f>
        <v>272391832</v>
      </c>
      <c r="J88" s="25">
        <f>'Muni-L1'!AE87+'Muni-L1'!AJ87+'Muni-L1'!AK87</f>
        <v>86641633</v>
      </c>
      <c r="K88" s="25">
        <f>'Muni-L1'!AG87</f>
        <v>3861337</v>
      </c>
      <c r="L88" s="25">
        <f>'Muni-L1'!AB87+'Muni-L1'!AF87+'Muni-L1'!AH87+'Muni-L1'!AI87+'Muni-L1'!AL87+'Muni-L1'!AM87+'Muni-L1'!AO87</f>
        <v>867172742</v>
      </c>
      <c r="M88" s="25">
        <f t="shared" si="7"/>
        <v>1568570384</v>
      </c>
      <c r="N88" s="37">
        <f t="shared" si="8"/>
        <v>13290506</v>
      </c>
      <c r="O88" s="39">
        <f>'Muni-L1'!Z87-'Muni-L1'!AP87-N88</f>
        <v>-1</v>
      </c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82"/>
  <sheetViews>
    <sheetView showGridLines="0" defaultGridColor="0" colorId="12" workbookViewId="0">
      <pane xSplit="1" ySplit="2" topLeftCell="B3" activePane="bottomRight" state="frozenSplit"/>
      <selection activeCell="A2" sqref="A2"/>
      <selection pane="topRight" activeCell="B1" sqref="B1"/>
      <selection pane="bottomLeft" activeCell="A3" sqref="A3"/>
      <selection pane="bottomRight" activeCell="A2" sqref="A2"/>
    </sheetView>
  </sheetViews>
  <sheetFormatPr defaultRowHeight="11.25" outlineLevelRow="1"/>
  <cols>
    <col min="1" max="1" width="25.33203125" customWidth="1"/>
    <col min="2" max="12" width="11.83203125" customWidth="1"/>
    <col min="13" max="13" width="13" customWidth="1"/>
    <col min="14" max="14" width="13.83203125" customWidth="1"/>
  </cols>
  <sheetData>
    <row r="1" spans="1:14" ht="15.95" customHeight="1">
      <c r="A1" s="16" t="str">
        <f>"FY "&amp;RIGHT('Muni-L1'!B1,4)</f>
        <v>FY 2010</v>
      </c>
      <c r="B1" s="18" t="s">
        <v>101</v>
      </c>
      <c r="C1" s="19"/>
      <c r="D1" s="19"/>
      <c r="E1" s="19"/>
      <c r="F1" s="19"/>
      <c r="G1" s="19"/>
      <c r="H1" s="18" t="s">
        <v>102</v>
      </c>
      <c r="I1" s="19"/>
      <c r="J1" s="19"/>
      <c r="K1" s="19"/>
      <c r="L1" s="19"/>
      <c r="M1" s="19"/>
      <c r="N1" s="20"/>
    </row>
    <row r="2" spans="1:14" ht="39.950000000000003" customHeight="1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2010 Surplus or (Deficit)</v>
      </c>
    </row>
    <row r="3" spans="1:14">
      <c r="A3" s="4" t="s">
        <v>14</v>
      </c>
      <c r="B3" s="11">
        <f>'DataNews 2010'!B4</f>
        <v>79320706</v>
      </c>
      <c r="C3" s="12">
        <f>'DataNews 2010'!C4</f>
        <v>30350525</v>
      </c>
      <c r="D3" s="12">
        <f>'DataNews 2010'!D4</f>
        <v>21688863</v>
      </c>
      <c r="E3" s="12">
        <f>'DataNews 2010'!E4</f>
        <v>11745596</v>
      </c>
      <c r="F3" s="12">
        <f>'DataNews 2010'!F4</f>
        <v>31609790</v>
      </c>
      <c r="G3" s="12">
        <f>'DataNews 2010'!G4</f>
        <v>174715480</v>
      </c>
      <c r="H3" s="12">
        <f>'DataNews 2010'!H4</f>
        <v>22113971</v>
      </c>
      <c r="I3" s="12">
        <f>'DataNews 2010'!I4</f>
        <v>57941668</v>
      </c>
      <c r="J3" s="12">
        <f>'DataNews 2010'!J4</f>
        <v>32529935</v>
      </c>
      <c r="K3" s="12">
        <f>'DataNews 2010'!K4</f>
        <v>0</v>
      </c>
      <c r="L3" s="12">
        <f>'DataNews 2010'!L4</f>
        <v>76493028</v>
      </c>
      <c r="M3" s="12">
        <f>'DataNews 2010'!M4</f>
        <v>189078602</v>
      </c>
      <c r="N3" s="12">
        <f>'DataNews 2010'!N4</f>
        <v>-14363122</v>
      </c>
    </row>
    <row r="4" spans="1:14">
      <c r="A4" s="4" t="s">
        <v>15</v>
      </c>
      <c r="B4" s="11">
        <f>'DataNews 2010'!B5</f>
        <v>1165133</v>
      </c>
      <c r="C4" s="12">
        <f>'DataNews 2010'!C5</f>
        <v>888183</v>
      </c>
      <c r="D4" s="12">
        <f>'DataNews 2010'!D5</f>
        <v>347544</v>
      </c>
      <c r="E4" s="12">
        <f>'DataNews 2010'!E5</f>
        <v>0</v>
      </c>
      <c r="F4" s="12">
        <f>'DataNews 2010'!F5</f>
        <v>189840</v>
      </c>
      <c r="G4" s="12">
        <f>'DataNews 2010'!G5</f>
        <v>2590700</v>
      </c>
      <c r="H4" s="12">
        <f>'DataNews 2010'!H5</f>
        <v>358567</v>
      </c>
      <c r="I4" s="12">
        <f>'DataNews 2010'!I5</f>
        <v>512089</v>
      </c>
      <c r="J4" s="12">
        <f>'DataNews 2010'!J5</f>
        <v>1098032</v>
      </c>
      <c r="K4" s="12">
        <f>'DataNews 2010'!K5</f>
        <v>0</v>
      </c>
      <c r="L4" s="12">
        <f>'DataNews 2010'!L5</f>
        <v>365133</v>
      </c>
      <c r="M4" s="12">
        <f>'DataNews 2010'!M5</f>
        <v>2333821</v>
      </c>
      <c r="N4" s="12">
        <f>'DataNews 2010'!N5</f>
        <v>256879</v>
      </c>
    </row>
    <row r="5" spans="1:14">
      <c r="A5" s="4" t="s">
        <v>16</v>
      </c>
      <c r="B5" s="11">
        <f>'DataNews 2010'!B6</f>
        <v>12778196</v>
      </c>
      <c r="C5" s="12">
        <f>'DataNews 2010'!C6</f>
        <v>9444723</v>
      </c>
      <c r="D5" s="12">
        <f>'DataNews 2010'!D6</f>
        <v>1432107</v>
      </c>
      <c r="E5" s="12">
        <f>'DataNews 2010'!E6</f>
        <v>897379</v>
      </c>
      <c r="F5" s="12">
        <f>'DataNews 2010'!F6</f>
        <v>13179672</v>
      </c>
      <c r="G5" s="12">
        <f>'DataNews 2010'!G6</f>
        <v>37732077</v>
      </c>
      <c r="H5" s="12">
        <f>'DataNews 2010'!H6</f>
        <v>3885268</v>
      </c>
      <c r="I5" s="12">
        <f>'DataNews 2010'!I6</f>
        <v>7148277</v>
      </c>
      <c r="J5" s="12">
        <f>'DataNews 2010'!J6</f>
        <v>16856114</v>
      </c>
      <c r="K5" s="12">
        <f>'DataNews 2010'!K6</f>
        <v>0</v>
      </c>
      <c r="L5" s="12">
        <f>'DataNews 2010'!L6</f>
        <v>10959668</v>
      </c>
      <c r="M5" s="12">
        <f>'DataNews 2010'!M6</f>
        <v>38849327</v>
      </c>
      <c r="N5" s="12">
        <f>'DataNews 2010'!N6</f>
        <v>-1117250</v>
      </c>
    </row>
    <row r="6" spans="1:14">
      <c r="A6" s="5" t="s">
        <v>17</v>
      </c>
      <c r="B6" s="11">
        <f>'DataNews 2010'!B7</f>
        <v>1749516</v>
      </c>
      <c r="C6" s="12">
        <f>'DataNews 2010'!C7</f>
        <v>1785256</v>
      </c>
      <c r="D6" s="12">
        <f>'DataNews 2010'!D7</f>
        <v>242142</v>
      </c>
      <c r="E6" s="12">
        <f>'DataNews 2010'!E7</f>
        <v>470895</v>
      </c>
      <c r="F6" s="12">
        <f>'DataNews 2010'!F7</f>
        <v>2850383</v>
      </c>
      <c r="G6" s="12">
        <f>'DataNews 2010'!G7</f>
        <v>7098192</v>
      </c>
      <c r="H6" s="12">
        <f>'DataNews 2010'!H7</f>
        <v>879875</v>
      </c>
      <c r="I6" s="12">
        <f>'DataNews 2010'!I7</f>
        <v>1392127</v>
      </c>
      <c r="J6" s="12">
        <f>'DataNews 2010'!J7</f>
        <v>1712842</v>
      </c>
      <c r="K6" s="12">
        <f>'DataNews 2010'!K7</f>
        <v>844</v>
      </c>
      <c r="L6" s="12">
        <f>'DataNews 2010'!L7</f>
        <v>3322997</v>
      </c>
      <c r="M6" s="12">
        <f>'DataNews 2010'!M7</f>
        <v>7308685</v>
      </c>
      <c r="N6" s="12">
        <f>'DataNews 2010'!N7</f>
        <v>-210493</v>
      </c>
    </row>
    <row r="7" spans="1:14">
      <c r="A7" s="6" t="s">
        <v>18</v>
      </c>
      <c r="B7" s="11">
        <f>'DataNews 2010'!B8</f>
        <v>766837</v>
      </c>
      <c r="C7" s="12">
        <f>'DataNews 2010'!C8</f>
        <v>715669</v>
      </c>
      <c r="D7" s="12">
        <f>'DataNews 2010'!D8</f>
        <v>81777</v>
      </c>
      <c r="E7" s="12">
        <f>'DataNews 2010'!E8</f>
        <v>54586</v>
      </c>
      <c r="F7" s="12">
        <f>'DataNews 2010'!F8</f>
        <v>1209184</v>
      </c>
      <c r="G7" s="12">
        <f>'DataNews 2010'!G8</f>
        <v>2828053</v>
      </c>
      <c r="H7" s="12">
        <f>'DataNews 2010'!H8</f>
        <v>742493</v>
      </c>
      <c r="I7" s="12">
        <f>'DataNews 2010'!I8</f>
        <v>139008</v>
      </c>
      <c r="J7" s="12">
        <f>'DataNews 2010'!J8</f>
        <v>869333</v>
      </c>
      <c r="K7" s="12">
        <f>'DataNews 2010'!K8</f>
        <v>1304</v>
      </c>
      <c r="L7" s="12">
        <f>'DataNews 2010'!L8</f>
        <v>880335</v>
      </c>
      <c r="M7" s="12">
        <f>'DataNews 2010'!M8</f>
        <v>2632473</v>
      </c>
      <c r="N7" s="12">
        <f>'DataNews 2010'!N8</f>
        <v>195580</v>
      </c>
    </row>
    <row r="8" spans="1:14">
      <c r="A8" s="4" t="s">
        <v>19</v>
      </c>
      <c r="B8" s="11">
        <f>'DataNews 2010'!B9</f>
        <v>7372391</v>
      </c>
      <c r="C8" s="12">
        <f>'DataNews 2010'!C9</f>
        <v>4886563</v>
      </c>
      <c r="D8" s="12">
        <f>'DataNews 2010'!D9</f>
        <v>3717282</v>
      </c>
      <c r="E8" s="12">
        <f>'DataNews 2010'!E9</f>
        <v>5979887</v>
      </c>
      <c r="F8" s="12">
        <f>'DataNews 2010'!F9</f>
        <v>5942568</v>
      </c>
      <c r="G8" s="12">
        <f>'DataNews 2010'!G9</f>
        <v>27898691</v>
      </c>
      <c r="H8" s="12">
        <f>'DataNews 2010'!H9</f>
        <v>2631834</v>
      </c>
      <c r="I8" s="12">
        <f>'DataNews 2010'!I9</f>
        <v>6982179</v>
      </c>
      <c r="J8" s="12">
        <f>'DataNews 2010'!J9</f>
        <v>9345520</v>
      </c>
      <c r="K8" s="12">
        <f>'DataNews 2010'!K9</f>
        <v>173947</v>
      </c>
      <c r="L8" s="12">
        <f>'DataNews 2010'!L9</f>
        <v>8493473</v>
      </c>
      <c r="M8" s="12">
        <f>'DataNews 2010'!M9</f>
        <v>27626953</v>
      </c>
      <c r="N8" s="12">
        <f>'DataNews 2010'!N9</f>
        <v>271738</v>
      </c>
    </row>
    <row r="9" spans="1:14">
      <c r="A9" s="5" t="s">
        <v>20</v>
      </c>
      <c r="B9" s="11">
        <f>'DataNews 2010'!B10</f>
        <v>31071215</v>
      </c>
      <c r="C9" s="12">
        <f>'DataNews 2010'!C10</f>
        <v>19446154</v>
      </c>
      <c r="D9" s="12">
        <f>'DataNews 2010'!D10</f>
        <v>3912479</v>
      </c>
      <c r="E9" s="12">
        <f>'DataNews 2010'!E10</f>
        <v>6767989</v>
      </c>
      <c r="F9" s="12">
        <f>'DataNews 2010'!F10</f>
        <v>40824674</v>
      </c>
      <c r="G9" s="12">
        <f>'DataNews 2010'!G10</f>
        <v>102022511</v>
      </c>
      <c r="H9" s="12">
        <f>'DataNews 2010'!H10</f>
        <v>19791192</v>
      </c>
      <c r="I9" s="12">
        <f>'DataNews 2010'!I10</f>
        <v>23617019</v>
      </c>
      <c r="J9" s="12">
        <f>'DataNews 2010'!J10</f>
        <v>26000187</v>
      </c>
      <c r="K9" s="12">
        <f>'DataNews 2010'!K10</f>
        <v>893013</v>
      </c>
      <c r="L9" s="12">
        <f>'DataNews 2010'!L10</f>
        <v>38331970</v>
      </c>
      <c r="M9" s="12">
        <f>'DataNews 2010'!M10</f>
        <v>108633381</v>
      </c>
      <c r="N9" s="12">
        <f>'DataNews 2010'!N10</f>
        <v>-6610870</v>
      </c>
    </row>
    <row r="10" spans="1:14">
      <c r="A10" s="6" t="s">
        <v>21</v>
      </c>
      <c r="B10" s="11">
        <f>'DataNews 2010'!B11</f>
        <v>1201129</v>
      </c>
      <c r="C10" s="12">
        <f>'DataNews 2010'!C11</f>
        <v>2326038</v>
      </c>
      <c r="D10" s="12">
        <f>'DataNews 2010'!D11</f>
        <v>187683</v>
      </c>
      <c r="E10" s="12">
        <f>'DataNews 2010'!E11</f>
        <v>115892</v>
      </c>
      <c r="F10" s="12">
        <f>'DataNews 2010'!F11</f>
        <v>3712334</v>
      </c>
      <c r="G10" s="12">
        <f>'DataNews 2010'!G11</f>
        <v>7543076</v>
      </c>
      <c r="H10" s="12">
        <f>'DataNews 2010'!H11</f>
        <v>708727</v>
      </c>
      <c r="I10" s="12">
        <f>'DataNews 2010'!I11</f>
        <v>345518</v>
      </c>
      <c r="J10" s="12">
        <f>'DataNews 2010'!J11</f>
        <v>3801582</v>
      </c>
      <c r="K10" s="12">
        <f>'DataNews 2010'!K11</f>
        <v>25994</v>
      </c>
      <c r="L10" s="12">
        <f>'DataNews 2010'!L11</f>
        <v>2297160</v>
      </c>
      <c r="M10" s="12">
        <f>'DataNews 2010'!M11</f>
        <v>7178981</v>
      </c>
      <c r="N10" s="12">
        <f>'DataNews 2010'!N11</f>
        <v>364095</v>
      </c>
    </row>
    <row r="11" spans="1:14">
      <c r="A11" s="6" t="s">
        <v>22</v>
      </c>
      <c r="B11" s="11">
        <f>'DataNews 2010'!B12</f>
        <v>1800229</v>
      </c>
      <c r="C11" s="12">
        <f>'DataNews 2010'!C12</f>
        <v>1288251</v>
      </c>
      <c r="D11" s="12">
        <f>'DataNews 2010'!D12</f>
        <v>131927</v>
      </c>
      <c r="E11" s="12">
        <f>'DataNews 2010'!E12</f>
        <v>25848</v>
      </c>
      <c r="F11" s="12">
        <f>'DataNews 2010'!F12</f>
        <v>1899686</v>
      </c>
      <c r="G11" s="12">
        <f>'DataNews 2010'!G12</f>
        <v>5145941</v>
      </c>
      <c r="H11" s="12">
        <f>'DataNews 2010'!H12</f>
        <v>630602</v>
      </c>
      <c r="I11" s="12">
        <f>'DataNews 2010'!I12</f>
        <v>1176266</v>
      </c>
      <c r="J11" s="12">
        <f>'DataNews 2010'!J12</f>
        <v>1925997</v>
      </c>
      <c r="K11" s="12">
        <f>'DataNews 2010'!K12</f>
        <v>4476</v>
      </c>
      <c r="L11" s="12">
        <f>'DataNews 2010'!L12</f>
        <v>858876</v>
      </c>
      <c r="M11" s="12">
        <f>'DataNews 2010'!M12</f>
        <v>4596217</v>
      </c>
      <c r="N11" s="12">
        <f>'DataNews 2010'!N12</f>
        <v>549724</v>
      </c>
    </row>
    <row r="12" spans="1:14">
      <c r="A12" s="4" t="s">
        <v>106</v>
      </c>
      <c r="B12" s="11">
        <f>'DataNews 2010'!B13</f>
        <v>2102833</v>
      </c>
      <c r="C12" s="12">
        <f>'DataNews 2010'!C13</f>
        <v>657742</v>
      </c>
      <c r="D12" s="12">
        <f>'DataNews 2010'!D13</f>
        <v>175303</v>
      </c>
      <c r="E12" s="12">
        <f>'DataNews 2010'!E13</f>
        <v>381400</v>
      </c>
      <c r="F12" s="12">
        <f>'DataNews 2010'!F13</f>
        <v>2003113</v>
      </c>
      <c r="G12" s="12">
        <f>'DataNews 2010'!G13</f>
        <v>5320391</v>
      </c>
      <c r="H12" s="12">
        <f>'DataNews 2010'!H13</f>
        <v>842699</v>
      </c>
      <c r="I12" s="12">
        <f>'DataNews 2010'!I13</f>
        <v>1122798</v>
      </c>
      <c r="J12" s="12">
        <f>'DataNews 2010'!J13</f>
        <v>1417066</v>
      </c>
      <c r="K12" s="12">
        <f>'DataNews 2010'!K13</f>
        <v>0</v>
      </c>
      <c r="L12" s="12">
        <f>'DataNews 2010'!L13</f>
        <v>1620882</v>
      </c>
      <c r="M12" s="12">
        <f>'DataNews 2010'!M13</f>
        <v>5003445</v>
      </c>
      <c r="N12" s="12">
        <f>'DataNews 2010'!N13</f>
        <v>316946</v>
      </c>
    </row>
    <row r="13" spans="1:14">
      <c r="A13" s="5" t="s">
        <v>23</v>
      </c>
      <c r="B13" s="11">
        <f>'DataNews 2010'!B14</f>
        <v>8364308</v>
      </c>
      <c r="C13" s="12">
        <f>'DataNews 2010'!C14</f>
        <v>9747640</v>
      </c>
      <c r="D13" s="12">
        <f>'DataNews 2010'!D14</f>
        <v>1624711</v>
      </c>
      <c r="E13" s="12">
        <f>'DataNews 2010'!E14</f>
        <v>586027</v>
      </c>
      <c r="F13" s="12">
        <f>'DataNews 2010'!F14</f>
        <v>10574375</v>
      </c>
      <c r="G13" s="12">
        <f>'DataNews 2010'!G14</f>
        <v>30897061</v>
      </c>
      <c r="H13" s="12">
        <f>'DataNews 2010'!H14</f>
        <v>2592473</v>
      </c>
      <c r="I13" s="12">
        <f>'DataNews 2010'!I14</f>
        <v>6690465</v>
      </c>
      <c r="J13" s="12">
        <f>'DataNews 2010'!J14</f>
        <v>11888859</v>
      </c>
      <c r="K13" s="12">
        <f>'DataNews 2010'!K14</f>
        <v>648865</v>
      </c>
      <c r="L13" s="12">
        <f>'DataNews 2010'!L14</f>
        <v>10372030</v>
      </c>
      <c r="M13" s="12">
        <f>'DataNews 2010'!M14</f>
        <v>32192692</v>
      </c>
      <c r="N13" s="12">
        <f>'DataNews 2010'!N14</f>
        <v>-1295631</v>
      </c>
    </row>
    <row r="14" spans="1:14">
      <c r="A14" s="6" t="s">
        <v>24</v>
      </c>
      <c r="B14" s="11">
        <f>'DataNews 2010'!B13</f>
        <v>2102833</v>
      </c>
      <c r="C14" s="12">
        <f>'DataNews 2010'!C13</f>
        <v>657742</v>
      </c>
      <c r="D14" s="12">
        <f>'DataNews 2010'!D13</f>
        <v>175303</v>
      </c>
      <c r="E14" s="12">
        <f>'DataNews 2010'!E13</f>
        <v>381400</v>
      </c>
      <c r="F14" s="12">
        <f>'DataNews 2010'!F13</f>
        <v>2003113</v>
      </c>
      <c r="G14" s="12">
        <f>'DataNews 2010'!G13</f>
        <v>5320391</v>
      </c>
      <c r="H14" s="12">
        <f>'DataNews 2010'!H13</f>
        <v>842699</v>
      </c>
      <c r="I14" s="12">
        <f>'DataNews 2010'!I13</f>
        <v>1122798</v>
      </c>
      <c r="J14" s="12">
        <f>'DataNews 2010'!J13</f>
        <v>1417066</v>
      </c>
      <c r="K14" s="12">
        <f>'DataNews 2010'!K13</f>
        <v>0</v>
      </c>
      <c r="L14" s="12">
        <f>'DataNews 2010'!L13</f>
        <v>1620882</v>
      </c>
      <c r="M14" s="12">
        <f>'DataNews 2010'!M13</f>
        <v>5003445</v>
      </c>
      <c r="N14" s="12">
        <f>'DataNews 2010'!N13</f>
        <v>316946</v>
      </c>
    </row>
    <row r="15" spans="1:14">
      <c r="A15" s="4" t="s">
        <v>25</v>
      </c>
      <c r="B15" s="11">
        <f>'DataNews 2010'!B16</f>
        <v>244907</v>
      </c>
      <c r="C15" s="12">
        <f>'DataNews 2010'!C16</f>
        <v>798626</v>
      </c>
      <c r="D15" s="12">
        <f>'DataNews 2010'!D16</f>
        <v>115187</v>
      </c>
      <c r="E15" s="12">
        <f>'DataNews 2010'!E16</f>
        <v>0</v>
      </c>
      <c r="F15" s="12">
        <f>'DataNews 2010'!F16</f>
        <v>182175</v>
      </c>
      <c r="G15" s="12">
        <f>'DataNews 2010'!G16</f>
        <v>1340895</v>
      </c>
      <c r="H15" s="12">
        <f>'DataNews 2010'!H16</f>
        <v>1162541</v>
      </c>
      <c r="I15" s="12">
        <f>'DataNews 2010'!I16</f>
        <v>103725</v>
      </c>
      <c r="J15" s="12">
        <f>'DataNews 2010'!J16</f>
        <v>653318</v>
      </c>
      <c r="K15" s="12">
        <f>'DataNews 2010'!K16</f>
        <v>0</v>
      </c>
      <c r="L15" s="12">
        <f>'DataNews 2010'!L16</f>
        <v>311770</v>
      </c>
      <c r="M15" s="12">
        <f>'DataNews 2010'!M16</f>
        <v>2231354</v>
      </c>
      <c r="N15" s="12">
        <f>'DataNews 2010'!N16</f>
        <v>-890459</v>
      </c>
    </row>
    <row r="16" spans="1:14">
      <c r="A16" s="5" t="s">
        <v>26</v>
      </c>
      <c r="B16" s="11">
        <f>'DataNews 2010'!B17</f>
        <v>2314314</v>
      </c>
      <c r="C16" s="12">
        <f>'DataNews 2010'!C17</f>
        <v>1765304</v>
      </c>
      <c r="D16" s="12">
        <f>'DataNews 2010'!D17</f>
        <v>403825</v>
      </c>
      <c r="E16" s="12">
        <f>'DataNews 2010'!E17</f>
        <v>126169</v>
      </c>
      <c r="F16" s="12">
        <f>'DataNews 2010'!F17</f>
        <v>778097</v>
      </c>
      <c r="G16" s="12">
        <f>'DataNews 2010'!G17</f>
        <v>5387709</v>
      </c>
      <c r="H16" s="12">
        <f>'DataNews 2010'!H17</f>
        <v>783786</v>
      </c>
      <c r="I16" s="12">
        <f>'DataNews 2010'!I17</f>
        <v>986497</v>
      </c>
      <c r="J16" s="12">
        <f>'DataNews 2010'!J17</f>
        <v>2738264</v>
      </c>
      <c r="K16" s="12">
        <f>'DataNews 2010'!K17</f>
        <v>0</v>
      </c>
      <c r="L16" s="12">
        <f>'DataNews 2010'!L17</f>
        <v>1152720</v>
      </c>
      <c r="M16" s="12">
        <f>'DataNews 2010'!M17</f>
        <v>5661267</v>
      </c>
      <c r="N16" s="12">
        <f>'DataNews 2010'!N17</f>
        <v>-273558</v>
      </c>
    </row>
    <row r="17" spans="1:14">
      <c r="A17" s="6" t="s">
        <v>109</v>
      </c>
      <c r="B17" s="11">
        <f>'DataNews 2010'!B18</f>
        <v>260687</v>
      </c>
      <c r="C17" s="12">
        <f>'DataNews 2010'!C18</f>
        <v>855366</v>
      </c>
      <c r="D17" s="12">
        <f>'DataNews 2010'!D18</f>
        <v>104494</v>
      </c>
      <c r="E17" s="12">
        <f>'DataNews 2010'!E18</f>
        <v>2550</v>
      </c>
      <c r="F17" s="12">
        <f>'DataNews 2010'!F18</f>
        <v>684167</v>
      </c>
      <c r="G17" s="12">
        <f>'DataNews 2010'!G18</f>
        <v>1907264</v>
      </c>
      <c r="H17" s="12">
        <f>'DataNews 2010'!H18</f>
        <v>303841</v>
      </c>
      <c r="I17" s="12">
        <f>'DataNews 2010'!I18</f>
        <v>71192</v>
      </c>
      <c r="J17" s="12">
        <f>'DataNews 2010'!J18</f>
        <v>809032</v>
      </c>
      <c r="K17" s="12">
        <f>'DataNews 2010'!K18</f>
        <v>0</v>
      </c>
      <c r="L17" s="12">
        <f>'DataNews 2010'!L18</f>
        <v>489238</v>
      </c>
      <c r="M17" s="12">
        <f>'DataNews 2010'!M18</f>
        <v>1673303</v>
      </c>
      <c r="N17" s="12">
        <f>'DataNews 2010'!N18</f>
        <v>233961</v>
      </c>
    </row>
    <row r="18" spans="1:14">
      <c r="A18" s="4" t="s">
        <v>27</v>
      </c>
      <c r="B18" s="11">
        <f>'DataNews 2010'!B19</f>
        <v>1199659</v>
      </c>
      <c r="C18" s="12">
        <f>'DataNews 2010'!C19</f>
        <v>501520</v>
      </c>
      <c r="D18" s="12">
        <f>'DataNews 2010'!D19</f>
        <v>169482</v>
      </c>
      <c r="E18" s="12">
        <f>'DataNews 2010'!E19</f>
        <v>0</v>
      </c>
      <c r="F18" s="12">
        <f>'DataNews 2010'!F19</f>
        <v>191072</v>
      </c>
      <c r="G18" s="12">
        <f>'DataNews 2010'!G19</f>
        <v>2061733</v>
      </c>
      <c r="H18" s="12">
        <f>'DataNews 2010'!H19</f>
        <v>329075</v>
      </c>
      <c r="I18" s="12">
        <f>'DataNews 2010'!I19</f>
        <v>276161</v>
      </c>
      <c r="J18" s="12">
        <f>'DataNews 2010'!J19</f>
        <v>1178227</v>
      </c>
      <c r="K18" s="12">
        <f>'DataNews 2010'!K19</f>
        <v>0</v>
      </c>
      <c r="L18" s="12">
        <f>'DataNews 2010'!L19</f>
        <v>482679</v>
      </c>
      <c r="M18" s="12">
        <f>'DataNews 2010'!M19</f>
        <v>2266142</v>
      </c>
      <c r="N18" s="12">
        <f>'DataNews 2010'!N19</f>
        <v>-204409</v>
      </c>
    </row>
    <row r="19" spans="1:14">
      <c r="A19" s="4" t="s">
        <v>28</v>
      </c>
      <c r="B19" s="11">
        <f>'DataNews 2010'!B20</f>
        <v>3970313</v>
      </c>
      <c r="C19" s="12">
        <f>'DataNews 2010'!C20</f>
        <v>3241101</v>
      </c>
      <c r="D19" s="12">
        <f>'DataNews 2010'!D20</f>
        <v>6434433</v>
      </c>
      <c r="E19" s="12">
        <f>'DataNews 2010'!E20</f>
        <v>246864</v>
      </c>
      <c r="F19" s="12">
        <f>'DataNews 2010'!F20</f>
        <v>6475115</v>
      </c>
      <c r="G19" s="12">
        <f>'DataNews 2010'!G20</f>
        <v>20367826</v>
      </c>
      <c r="H19" s="12">
        <f>'DataNews 2010'!H20</f>
        <v>1344622</v>
      </c>
      <c r="I19" s="12">
        <f>'DataNews 2010'!I20</f>
        <v>4589052</v>
      </c>
      <c r="J19" s="12">
        <f>'DataNews 2010'!J20</f>
        <v>8494419</v>
      </c>
      <c r="K19" s="12">
        <f>'DataNews 2010'!K20</f>
        <v>599105</v>
      </c>
      <c r="L19" s="12">
        <f>'DataNews 2010'!L20</f>
        <v>5504374</v>
      </c>
      <c r="M19" s="12">
        <f>'DataNews 2010'!M20</f>
        <v>20531572</v>
      </c>
      <c r="N19" s="12">
        <f>'DataNews 2010'!N20</f>
        <v>-163746</v>
      </c>
    </row>
    <row r="20" spans="1:14">
      <c r="A20" s="7" t="s">
        <v>29</v>
      </c>
      <c r="B20" s="13">
        <f>'DataNews 2010'!B21</f>
        <v>998611</v>
      </c>
      <c r="C20" s="14">
        <f>'DataNews 2010'!C21</f>
        <v>1045726</v>
      </c>
      <c r="D20" s="14">
        <f>'DataNews 2010'!D21</f>
        <v>234381</v>
      </c>
      <c r="E20" s="14">
        <f>'DataNews 2010'!E21</f>
        <v>0</v>
      </c>
      <c r="F20" s="14">
        <f>'DataNews 2010'!F21</f>
        <v>157386</v>
      </c>
      <c r="G20" s="14">
        <f>'DataNews 2010'!G21</f>
        <v>2436104</v>
      </c>
      <c r="H20" s="14">
        <f>'DataNews 2010'!H21</f>
        <v>622015</v>
      </c>
      <c r="I20" s="14">
        <f>'DataNews 2010'!I21</f>
        <v>285304</v>
      </c>
      <c r="J20" s="14">
        <f>'DataNews 2010'!J21</f>
        <v>1010592</v>
      </c>
      <c r="K20" s="14">
        <f>'DataNews 2010'!K21</f>
        <v>0</v>
      </c>
      <c r="L20" s="14">
        <f>'DataNews 2010'!L21</f>
        <v>711310</v>
      </c>
      <c r="M20" s="14">
        <f>'DataNews 2010'!M21</f>
        <v>2629221</v>
      </c>
      <c r="N20" s="14">
        <f>'DataNews 2010'!N21</f>
        <v>-193117</v>
      </c>
    </row>
    <row r="21" spans="1:14">
      <c r="A21" s="8" t="s">
        <v>31</v>
      </c>
      <c r="B21" s="11">
        <f>'DataNews 2010'!B23</f>
        <v>345314</v>
      </c>
      <c r="C21" s="12">
        <f>'DataNews 2010'!C23</f>
        <v>63338</v>
      </c>
      <c r="D21" s="12">
        <f>'DataNews 2010'!D23</f>
        <v>73182</v>
      </c>
      <c r="E21" s="12">
        <f>'DataNews 2010'!E23</f>
        <v>6334</v>
      </c>
      <c r="F21" s="12">
        <f>'DataNews 2010'!F23</f>
        <v>377398</v>
      </c>
      <c r="G21" s="12">
        <f>'DataNews 2010'!G23</f>
        <v>865566</v>
      </c>
      <c r="H21" s="12">
        <f>'DataNews 2010'!H23</f>
        <v>169761</v>
      </c>
      <c r="I21" s="12">
        <f>'DataNews 2010'!I23</f>
        <v>159086</v>
      </c>
      <c r="J21" s="12">
        <f>'DataNews 2010'!J23</f>
        <v>336928</v>
      </c>
      <c r="K21" s="12">
        <f>'DataNews 2010'!K23</f>
        <v>0</v>
      </c>
      <c r="L21" s="12">
        <f>'DataNews 2010'!L23</f>
        <v>147806</v>
      </c>
      <c r="M21" s="12">
        <f>'DataNews 2010'!M23</f>
        <v>813581</v>
      </c>
      <c r="N21" s="12">
        <f>'DataNews 2010'!N23</f>
        <v>51985</v>
      </c>
    </row>
    <row r="22" spans="1:14">
      <c r="A22" s="8" t="s">
        <v>32</v>
      </c>
      <c r="B22" s="11">
        <f>'DataNews 2010'!B24</f>
        <v>50710</v>
      </c>
      <c r="C22" s="12">
        <f>'DataNews 2010'!C24</f>
        <v>29737</v>
      </c>
      <c r="D22" s="12">
        <f>'DataNews 2010'!D24</f>
        <v>19513</v>
      </c>
      <c r="E22" s="12">
        <f>'DataNews 2010'!E24</f>
        <v>0</v>
      </c>
      <c r="F22" s="12">
        <f>'DataNews 2010'!F24</f>
        <v>213222</v>
      </c>
      <c r="G22" s="12">
        <f>'DataNews 2010'!G24</f>
        <v>313182</v>
      </c>
      <c r="H22" s="12">
        <f>'DataNews 2010'!H24</f>
        <v>59543</v>
      </c>
      <c r="I22" s="12">
        <f>'DataNews 2010'!I24</f>
        <v>40548</v>
      </c>
      <c r="J22" s="12">
        <f>'DataNews 2010'!J24</f>
        <v>26317</v>
      </c>
      <c r="K22" s="12">
        <f>'DataNews 2010'!K24</f>
        <v>0</v>
      </c>
      <c r="L22" s="12">
        <f>'DataNews 2010'!L24</f>
        <v>170314</v>
      </c>
      <c r="M22" s="12">
        <f>'DataNews 2010'!M24</f>
        <v>296722</v>
      </c>
      <c r="N22" s="12">
        <f>'DataNews 2010'!N24</f>
        <v>16460</v>
      </c>
    </row>
    <row r="23" spans="1:14">
      <c r="A23" s="4" t="s">
        <v>33</v>
      </c>
      <c r="B23" s="11">
        <f>'DataNews 2010'!B25</f>
        <v>381693</v>
      </c>
      <c r="C23" s="12">
        <f>'DataNews 2010'!C25</f>
        <v>164826</v>
      </c>
      <c r="D23" s="12">
        <f>'DataNews 2010'!D25</f>
        <v>116282</v>
      </c>
      <c r="E23" s="12">
        <f>'DataNews 2010'!E25</f>
        <v>0</v>
      </c>
      <c r="F23" s="12">
        <f>'DataNews 2010'!F25</f>
        <v>214612</v>
      </c>
      <c r="G23" s="12">
        <f>'DataNews 2010'!G25</f>
        <v>877413</v>
      </c>
      <c r="H23" s="12">
        <f>'DataNews 2010'!H25</f>
        <v>122054</v>
      </c>
      <c r="I23" s="12">
        <f>'DataNews 2010'!I25</f>
        <v>15321</v>
      </c>
      <c r="J23" s="12">
        <f>'DataNews 2010'!J25</f>
        <v>577556</v>
      </c>
      <c r="K23" s="12">
        <f>'DataNews 2010'!K25</f>
        <v>0</v>
      </c>
      <c r="L23" s="12">
        <f>'DataNews 2010'!L25</f>
        <v>118980</v>
      </c>
      <c r="M23" s="12">
        <f>'DataNews 2010'!M25</f>
        <v>833911</v>
      </c>
      <c r="N23" s="12">
        <f>'DataNews 2010'!N25</f>
        <v>43502</v>
      </c>
    </row>
    <row r="24" spans="1:14">
      <c r="A24" s="4" t="s">
        <v>34</v>
      </c>
      <c r="B24" s="11">
        <f>'DataNews 2010'!B26</f>
        <v>3408076</v>
      </c>
      <c r="C24" s="12">
        <f>'DataNews 2010'!C26</f>
        <v>1016116</v>
      </c>
      <c r="D24" s="12">
        <f>'DataNews 2010'!D26</f>
        <v>506240</v>
      </c>
      <c r="E24" s="12">
        <f>'DataNews 2010'!E26</f>
        <v>29988</v>
      </c>
      <c r="F24" s="12">
        <f>'DataNews 2010'!F26</f>
        <v>1667475</v>
      </c>
      <c r="G24" s="12">
        <f>'DataNews 2010'!G26</f>
        <v>6627895</v>
      </c>
      <c r="H24" s="12">
        <f>'DataNews 2010'!H26</f>
        <v>1076797</v>
      </c>
      <c r="I24" s="12">
        <f>'DataNews 2010'!I26</f>
        <v>1060696</v>
      </c>
      <c r="J24" s="12">
        <f>'DataNews 2010'!J26</f>
        <v>2970312</v>
      </c>
      <c r="K24" s="12">
        <f>'DataNews 2010'!K26</f>
        <v>146488</v>
      </c>
      <c r="L24" s="12">
        <f>'DataNews 2010'!L26</f>
        <v>1299604</v>
      </c>
      <c r="M24" s="12">
        <f>'DataNews 2010'!M26</f>
        <v>6553897</v>
      </c>
      <c r="N24" s="12">
        <f>'DataNews 2010'!N26</f>
        <v>73998</v>
      </c>
    </row>
    <row r="25" spans="1:14">
      <c r="A25" s="4" t="s">
        <v>35</v>
      </c>
      <c r="B25" s="11">
        <f>'DataNews 2010'!B27</f>
        <v>8683121</v>
      </c>
      <c r="C25" s="12">
        <f>'DataNews 2010'!C27</f>
        <v>1618667</v>
      </c>
      <c r="D25" s="12">
        <f>'DataNews 2010'!D27</f>
        <v>832467</v>
      </c>
      <c r="E25" s="12">
        <f>'DataNews 2010'!E27</f>
        <v>0</v>
      </c>
      <c r="F25" s="12">
        <f>'DataNews 2010'!F27</f>
        <v>5807246</v>
      </c>
      <c r="G25" s="12">
        <f>'DataNews 2010'!G27</f>
        <v>16941501</v>
      </c>
      <c r="H25" s="12">
        <f>'DataNews 2010'!H27</f>
        <v>2173457</v>
      </c>
      <c r="I25" s="12">
        <f>'DataNews 2010'!I27</f>
        <v>2770444</v>
      </c>
      <c r="J25" s="12">
        <f>'DataNews 2010'!J27</f>
        <v>6434731</v>
      </c>
      <c r="K25" s="12">
        <f>'DataNews 2010'!K27</f>
        <v>0</v>
      </c>
      <c r="L25" s="12">
        <f>'DataNews 2010'!L27</f>
        <v>4411861</v>
      </c>
      <c r="M25" s="12">
        <f>'DataNews 2010'!M27</f>
        <v>15790493</v>
      </c>
      <c r="N25" s="12">
        <f>'DataNews 2010'!N27</f>
        <v>1151008</v>
      </c>
    </row>
    <row r="26" spans="1:14">
      <c r="A26" s="4" t="s">
        <v>36</v>
      </c>
      <c r="B26" s="11">
        <f>'DataNews 2010'!B28</f>
        <v>638066</v>
      </c>
      <c r="C26" s="12">
        <f>'DataNews 2010'!C28</f>
        <v>209402</v>
      </c>
      <c r="D26" s="12">
        <f>'DataNews 2010'!D28</f>
        <v>142881</v>
      </c>
      <c r="E26" s="12">
        <f>'DataNews 2010'!E28</f>
        <v>0</v>
      </c>
      <c r="F26" s="12">
        <f>'DataNews 2010'!F28</f>
        <v>96446</v>
      </c>
      <c r="G26" s="12">
        <f>'DataNews 2010'!G28</f>
        <v>1086795</v>
      </c>
      <c r="H26" s="12">
        <f>'DataNews 2010'!H28</f>
        <v>202877</v>
      </c>
      <c r="I26" s="12">
        <f>'DataNews 2010'!I28</f>
        <v>32422</v>
      </c>
      <c r="J26" s="12">
        <f>'DataNews 2010'!J28</f>
        <v>579450</v>
      </c>
      <c r="K26" s="12">
        <f>'DataNews 2010'!K28</f>
        <v>0</v>
      </c>
      <c r="L26" s="12">
        <f>'DataNews 2010'!L28</f>
        <v>233974</v>
      </c>
      <c r="M26" s="12">
        <f>'DataNews 2010'!M28</f>
        <v>1048723</v>
      </c>
      <c r="N26" s="12">
        <f>'DataNews 2010'!N28</f>
        <v>38072</v>
      </c>
    </row>
    <row r="27" spans="1:14">
      <c r="A27" s="5" t="s">
        <v>37</v>
      </c>
      <c r="B27" s="11">
        <f>'DataNews 2010'!B29</f>
        <v>1423948</v>
      </c>
      <c r="C27" s="12">
        <f>'DataNews 2010'!C29</f>
        <v>270637</v>
      </c>
      <c r="D27" s="12">
        <f>'DataNews 2010'!D29</f>
        <v>230281</v>
      </c>
      <c r="E27" s="12">
        <f>'DataNews 2010'!E29</f>
        <v>465525</v>
      </c>
      <c r="F27" s="12">
        <f>'DataNews 2010'!F29</f>
        <v>179540</v>
      </c>
      <c r="G27" s="12">
        <f>'DataNews 2010'!G29</f>
        <v>2569931</v>
      </c>
      <c r="H27" s="12">
        <f>'DataNews 2010'!H29</f>
        <v>353851</v>
      </c>
      <c r="I27" s="12">
        <f>'DataNews 2010'!I29</f>
        <v>300523</v>
      </c>
      <c r="J27" s="12">
        <f>'DataNews 2010'!J29</f>
        <v>1380245</v>
      </c>
      <c r="K27" s="12">
        <f>'DataNews 2010'!K29</f>
        <v>0</v>
      </c>
      <c r="L27" s="12">
        <f>'DataNews 2010'!L29</f>
        <v>591887</v>
      </c>
      <c r="M27" s="12">
        <f>'DataNews 2010'!M29</f>
        <v>2626506</v>
      </c>
      <c r="N27" s="12">
        <f>'DataNews 2010'!N29</f>
        <v>-56575</v>
      </c>
    </row>
    <row r="28" spans="1:14">
      <c r="A28" s="6" t="s">
        <v>38</v>
      </c>
      <c r="B28" s="11">
        <f>'DataNews 2010'!B30</f>
        <v>1114369</v>
      </c>
      <c r="C28" s="12">
        <f>'DataNews 2010'!C30</f>
        <v>182123</v>
      </c>
      <c r="D28" s="12">
        <f>'DataNews 2010'!D30</f>
        <v>253414</v>
      </c>
      <c r="E28" s="12">
        <f>'DataNews 2010'!E30</f>
        <v>0</v>
      </c>
      <c r="F28" s="12">
        <f>'DataNews 2010'!F30</f>
        <v>1631662</v>
      </c>
      <c r="G28" s="12">
        <f>'DataNews 2010'!G30</f>
        <v>3181568</v>
      </c>
      <c r="H28" s="12">
        <f>'DataNews 2010'!H30</f>
        <v>213535</v>
      </c>
      <c r="I28" s="12">
        <f>'DataNews 2010'!I30</f>
        <v>426802</v>
      </c>
      <c r="J28" s="12">
        <f>'DataNews 2010'!J30</f>
        <v>3447976</v>
      </c>
      <c r="K28" s="12">
        <f>'DataNews 2010'!K30</f>
        <v>17284</v>
      </c>
      <c r="L28" s="12">
        <f>'DataNews 2010'!L30</f>
        <v>735997</v>
      </c>
      <c r="M28" s="12">
        <f>'DataNews 2010'!M30</f>
        <v>4841594</v>
      </c>
      <c r="N28" s="12">
        <f>'DataNews 2010'!N30</f>
        <v>-1660026</v>
      </c>
    </row>
    <row r="29" spans="1:14">
      <c r="A29" s="5" t="s">
        <v>39</v>
      </c>
      <c r="B29" s="11">
        <f>'DataNews 2010'!B31</f>
        <v>976577</v>
      </c>
      <c r="C29" s="12">
        <f>'DataNews 2010'!C31</f>
        <v>245264</v>
      </c>
      <c r="D29" s="12">
        <f>'DataNews 2010'!D31</f>
        <v>283192</v>
      </c>
      <c r="E29" s="12">
        <f>'DataNews 2010'!E31</f>
        <v>171863</v>
      </c>
      <c r="F29" s="12">
        <f>'DataNews 2010'!F31</f>
        <v>641119</v>
      </c>
      <c r="G29" s="12">
        <f>'DataNews 2010'!G31</f>
        <v>2318015</v>
      </c>
      <c r="H29" s="12">
        <f>'DataNews 2010'!H31</f>
        <v>402131</v>
      </c>
      <c r="I29" s="12">
        <f>'DataNews 2010'!I31</f>
        <v>221400</v>
      </c>
      <c r="J29" s="12">
        <f>'DataNews 2010'!J31</f>
        <v>1012399</v>
      </c>
      <c r="K29" s="12">
        <f>'DataNews 2010'!K31</f>
        <v>0</v>
      </c>
      <c r="L29" s="12">
        <f>'DataNews 2010'!L31</f>
        <v>722233</v>
      </c>
      <c r="M29" s="12">
        <f>'DataNews 2010'!M31</f>
        <v>2358163</v>
      </c>
      <c r="N29" s="12">
        <f>'DataNews 2010'!N31</f>
        <v>-40148</v>
      </c>
    </row>
    <row r="30" spans="1:14">
      <c r="A30" s="6" t="s">
        <v>105</v>
      </c>
      <c r="B30" s="11">
        <f>'DataNews 2010'!B32</f>
        <v>51519</v>
      </c>
      <c r="C30" s="12">
        <f>'DataNews 2010'!C32</f>
        <v>41243</v>
      </c>
      <c r="D30" s="12">
        <f>'DataNews 2010'!D32</f>
        <v>28379</v>
      </c>
      <c r="E30" s="12">
        <f>'DataNews 2010'!E32</f>
        <v>12995</v>
      </c>
      <c r="F30" s="12">
        <f>'DataNews 2010'!F32</f>
        <v>616</v>
      </c>
      <c r="G30" s="12">
        <f>'DataNews 2010'!G32</f>
        <v>134752</v>
      </c>
      <c r="H30" s="12">
        <f>'DataNews 2010'!H32</f>
        <v>45262</v>
      </c>
      <c r="I30" s="12">
        <f>'DataNews 2010'!I32</f>
        <v>4170</v>
      </c>
      <c r="J30" s="12">
        <f>'DataNews 2010'!J32</f>
        <v>93368</v>
      </c>
      <c r="K30" s="12">
        <f>'DataNews 2010'!K32</f>
        <v>0</v>
      </c>
      <c r="L30" s="12">
        <f>'DataNews 2010'!L32</f>
        <v>2106</v>
      </c>
      <c r="M30" s="12">
        <f>'DataNews 2010'!M32</f>
        <v>144906</v>
      </c>
      <c r="N30" s="12">
        <f>'DataNews 2010'!N32</f>
        <v>-10154</v>
      </c>
    </row>
    <row r="31" spans="1:14">
      <c r="A31" s="4" t="s">
        <v>40</v>
      </c>
      <c r="B31" s="11">
        <f>'DataNews 2010'!B33</f>
        <v>5300740</v>
      </c>
      <c r="C31" s="12">
        <f>'DataNews 2010'!C33</f>
        <v>981703</v>
      </c>
      <c r="D31" s="12">
        <f>'DataNews 2010'!D33</f>
        <v>603610</v>
      </c>
      <c r="E31" s="12">
        <f>'DataNews 2010'!E33</f>
        <v>0</v>
      </c>
      <c r="F31" s="12">
        <f>'DataNews 2010'!F33</f>
        <v>3240177</v>
      </c>
      <c r="G31" s="12">
        <f>'DataNews 2010'!G33</f>
        <v>10126230</v>
      </c>
      <c r="H31" s="12">
        <f>'DataNews 2010'!H33</f>
        <v>2968236</v>
      </c>
      <c r="I31" s="12">
        <f>'DataNews 2010'!I33</f>
        <v>1936097</v>
      </c>
      <c r="J31" s="12">
        <f>'DataNews 2010'!J33</f>
        <v>3369714</v>
      </c>
      <c r="K31" s="12">
        <f>'DataNews 2010'!K33</f>
        <v>0</v>
      </c>
      <c r="L31" s="12">
        <f>'DataNews 2010'!L33</f>
        <v>4003030</v>
      </c>
      <c r="M31" s="12">
        <f>'DataNews 2010'!M33</f>
        <v>12277077</v>
      </c>
      <c r="N31" s="12">
        <f>'DataNews 2010'!N33</f>
        <v>-2150847</v>
      </c>
    </row>
    <row r="32" spans="1:14">
      <c r="A32" s="4" t="s">
        <v>41</v>
      </c>
      <c r="B32" s="11">
        <f>'DataNews 2010'!B34</f>
        <v>501638</v>
      </c>
      <c r="C32" s="12">
        <f>'DataNews 2010'!C34</f>
        <v>118643</v>
      </c>
      <c r="D32" s="12">
        <f>'DataNews 2010'!D34</f>
        <v>156149</v>
      </c>
      <c r="E32" s="12">
        <f>'DataNews 2010'!E34</f>
        <v>339</v>
      </c>
      <c r="F32" s="12">
        <f>'DataNews 2010'!F34</f>
        <v>97069</v>
      </c>
      <c r="G32" s="12">
        <f>'DataNews 2010'!G34</f>
        <v>873838</v>
      </c>
      <c r="H32" s="12">
        <f>'DataNews 2010'!H34</f>
        <v>162547</v>
      </c>
      <c r="I32" s="12">
        <f>'DataNews 2010'!I34</f>
        <v>22591</v>
      </c>
      <c r="J32" s="12">
        <f>'DataNews 2010'!J34</f>
        <v>445699</v>
      </c>
      <c r="K32" s="12">
        <f>'DataNews 2010'!K34</f>
        <v>0</v>
      </c>
      <c r="L32" s="12">
        <f>'DataNews 2010'!L34</f>
        <v>195453</v>
      </c>
      <c r="M32" s="12">
        <f>'DataNews 2010'!M34</f>
        <v>826290</v>
      </c>
      <c r="N32" s="12">
        <f>'DataNews 2010'!N34</f>
        <v>47548</v>
      </c>
    </row>
    <row r="33" spans="1:14">
      <c r="A33" s="4" t="s">
        <v>42</v>
      </c>
      <c r="B33" s="11">
        <f>'DataNews 2010'!B35</f>
        <v>2036315</v>
      </c>
      <c r="C33" s="12">
        <f>'DataNews 2010'!C35</f>
        <v>227412</v>
      </c>
      <c r="D33" s="12">
        <f>'DataNews 2010'!D35</f>
        <v>102571</v>
      </c>
      <c r="E33" s="12">
        <f>'DataNews 2010'!E35</f>
        <v>0</v>
      </c>
      <c r="F33" s="12">
        <f>'DataNews 2010'!F35</f>
        <v>115370</v>
      </c>
      <c r="G33" s="12">
        <f>'DataNews 2010'!G35</f>
        <v>2481668</v>
      </c>
      <c r="H33" s="12">
        <f>'DataNews 2010'!H35</f>
        <v>258078</v>
      </c>
      <c r="I33" s="12">
        <f>'DataNews 2010'!I35</f>
        <v>96507</v>
      </c>
      <c r="J33" s="12">
        <f>'DataNews 2010'!J35</f>
        <v>1815254</v>
      </c>
      <c r="K33" s="12">
        <f>'DataNews 2010'!K35</f>
        <v>507</v>
      </c>
      <c r="L33" s="12">
        <f>'DataNews 2010'!L35</f>
        <v>316117</v>
      </c>
      <c r="M33" s="12">
        <f>'DataNews 2010'!M35</f>
        <v>2486463</v>
      </c>
      <c r="N33" s="12">
        <f>'DataNews 2010'!N35</f>
        <v>-4795</v>
      </c>
    </row>
    <row r="34" spans="1:14">
      <c r="A34" s="4" t="s">
        <v>43</v>
      </c>
      <c r="B34" s="11">
        <f>'DataNews 2010'!B36</f>
        <v>1120312</v>
      </c>
      <c r="C34" s="12">
        <f>'DataNews 2010'!C36</f>
        <v>320892</v>
      </c>
      <c r="D34" s="12">
        <f>'DataNews 2010'!D36</f>
        <v>494313</v>
      </c>
      <c r="E34" s="12">
        <f>'DataNews 2010'!E36</f>
        <v>430080</v>
      </c>
      <c r="F34" s="12">
        <f>'DataNews 2010'!F36</f>
        <v>88191</v>
      </c>
      <c r="G34" s="12">
        <f>'DataNews 2010'!G36</f>
        <v>2453788</v>
      </c>
      <c r="H34" s="12">
        <f>'DataNews 2010'!H36</f>
        <v>303513</v>
      </c>
      <c r="I34" s="12">
        <f>'DataNews 2010'!I36</f>
        <v>266175</v>
      </c>
      <c r="J34" s="12">
        <f>'DataNews 2010'!J36</f>
        <v>10330876</v>
      </c>
      <c r="K34" s="12">
        <f>'DataNews 2010'!K36</f>
        <v>0</v>
      </c>
      <c r="L34" s="12">
        <f>'DataNews 2010'!L36</f>
        <v>430376</v>
      </c>
      <c r="M34" s="12">
        <f>'DataNews 2010'!M36</f>
        <v>11330940</v>
      </c>
      <c r="N34" s="12">
        <f>'DataNews 2010'!N36</f>
        <v>-8877152</v>
      </c>
    </row>
    <row r="35" spans="1:14">
      <c r="A35" s="4" t="s">
        <v>44</v>
      </c>
      <c r="B35" s="11">
        <f>'DataNews 2010'!B37</f>
        <v>6981371</v>
      </c>
      <c r="C35" s="12">
        <f>'DataNews 2010'!C37</f>
        <v>1912977</v>
      </c>
      <c r="D35" s="12">
        <f>'DataNews 2010'!D37</f>
        <v>3125029</v>
      </c>
      <c r="E35" s="12">
        <f>'DataNews 2010'!E37</f>
        <v>926667</v>
      </c>
      <c r="F35" s="12">
        <f>'DataNews 2010'!F37</f>
        <v>7275901</v>
      </c>
      <c r="G35" s="12">
        <f>'DataNews 2010'!G37</f>
        <v>20221945</v>
      </c>
      <c r="H35" s="12">
        <f>'DataNews 2010'!H37</f>
        <v>2196120</v>
      </c>
      <c r="I35" s="12">
        <f>'DataNews 2010'!I37</f>
        <v>3542766</v>
      </c>
      <c r="J35" s="12">
        <f>'DataNews 2010'!J37</f>
        <v>5937910</v>
      </c>
      <c r="K35" s="12">
        <f>'DataNews 2010'!K37</f>
        <v>1511738</v>
      </c>
      <c r="L35" s="12">
        <f>'DataNews 2010'!L37</f>
        <v>3930230</v>
      </c>
      <c r="M35" s="12">
        <f>'DataNews 2010'!M37</f>
        <v>17118764</v>
      </c>
      <c r="N35" s="12">
        <f>'DataNews 2010'!N37</f>
        <v>3103181</v>
      </c>
    </row>
    <row r="36" spans="1:14">
      <c r="A36" s="4" t="s">
        <v>45</v>
      </c>
      <c r="B36" s="11">
        <f>'DataNews 2010'!B38</f>
        <v>1637994</v>
      </c>
      <c r="C36" s="12">
        <f>'DataNews 2010'!C38</f>
        <v>762972</v>
      </c>
      <c r="D36" s="12">
        <f>'DataNews 2010'!D38</f>
        <v>420271</v>
      </c>
      <c r="E36" s="12">
        <f>'DataNews 2010'!E38</f>
        <v>176383</v>
      </c>
      <c r="F36" s="12">
        <f>'DataNews 2010'!F38</f>
        <v>2640251</v>
      </c>
      <c r="G36" s="12">
        <f>'DataNews 2010'!G38</f>
        <v>5637871</v>
      </c>
      <c r="H36" s="12">
        <f>'DataNews 2010'!H38</f>
        <v>991779</v>
      </c>
      <c r="I36" s="12">
        <f>'DataNews 2010'!I38</f>
        <v>387673</v>
      </c>
      <c r="J36" s="12">
        <f>'DataNews 2010'!J38</f>
        <v>2386936</v>
      </c>
      <c r="K36" s="12">
        <f>'DataNews 2010'!K38</f>
        <v>0</v>
      </c>
      <c r="L36" s="12">
        <f>'DataNews 2010'!L38</f>
        <v>1260233</v>
      </c>
      <c r="M36" s="12">
        <f>'DataNews 2010'!M38</f>
        <v>5026621</v>
      </c>
      <c r="N36" s="12">
        <f>'DataNews 2010'!N38</f>
        <v>611250</v>
      </c>
    </row>
    <row r="37" spans="1:14">
      <c r="A37" s="5" t="s">
        <v>46</v>
      </c>
      <c r="B37" s="11">
        <f>'DataNews 2010'!B39</f>
        <v>2041754</v>
      </c>
      <c r="C37" s="12">
        <f>'DataNews 2010'!C39</f>
        <v>573781</v>
      </c>
      <c r="D37" s="12">
        <f>'DataNews 2010'!D39</f>
        <v>371100</v>
      </c>
      <c r="E37" s="12">
        <f>'DataNews 2010'!E39</f>
        <v>66556</v>
      </c>
      <c r="F37" s="12">
        <f>'DataNews 2010'!F39</f>
        <v>625284</v>
      </c>
      <c r="G37" s="12">
        <f>'DataNews 2010'!G39</f>
        <v>3678475</v>
      </c>
      <c r="H37" s="12">
        <f>'DataNews 2010'!H39</f>
        <v>466105</v>
      </c>
      <c r="I37" s="12">
        <f>'DataNews 2010'!I39</f>
        <v>247664</v>
      </c>
      <c r="J37" s="12">
        <f>'DataNews 2010'!J39</f>
        <v>2325616</v>
      </c>
      <c r="K37" s="12">
        <f>'DataNews 2010'!K39</f>
        <v>0</v>
      </c>
      <c r="L37" s="12">
        <f>'DataNews 2010'!L39</f>
        <v>949550</v>
      </c>
      <c r="M37" s="12">
        <f>'DataNews 2010'!M39</f>
        <v>3988935</v>
      </c>
      <c r="N37" s="12">
        <f>'DataNews 2010'!N39</f>
        <v>-310460</v>
      </c>
    </row>
    <row r="38" spans="1:14">
      <c r="A38" s="6" t="s">
        <v>47</v>
      </c>
      <c r="B38" s="11">
        <f>'DataNews 2010'!B40</f>
        <v>146842</v>
      </c>
      <c r="C38" s="12">
        <f>'DataNews 2010'!C40</f>
        <v>55787</v>
      </c>
      <c r="D38" s="12">
        <f>'DataNews 2010'!D40</f>
        <v>59184</v>
      </c>
      <c r="E38" s="12">
        <f>'DataNews 2010'!E40</f>
        <v>312265</v>
      </c>
      <c r="F38" s="12">
        <f>'DataNews 2010'!F40</f>
        <v>184705</v>
      </c>
      <c r="G38" s="12">
        <f>'DataNews 2010'!G40</f>
        <v>758783</v>
      </c>
      <c r="H38" s="12">
        <f>'DataNews 2010'!H40</f>
        <v>120041</v>
      </c>
      <c r="I38" s="12">
        <f>'DataNews 2010'!I40</f>
        <v>386231</v>
      </c>
      <c r="J38" s="12">
        <f>'DataNews 2010'!J40</f>
        <v>223971</v>
      </c>
      <c r="K38" s="12">
        <f>'DataNews 2010'!K40</f>
        <v>276</v>
      </c>
      <c r="L38" s="12">
        <f>'DataNews 2010'!L40</f>
        <v>66260</v>
      </c>
      <c r="M38" s="12">
        <f>'DataNews 2010'!M40</f>
        <v>796779</v>
      </c>
      <c r="N38" s="12">
        <f>'DataNews 2010'!N40</f>
        <v>-37996</v>
      </c>
    </row>
    <row r="39" spans="1:14">
      <c r="A39" s="5" t="s">
        <v>48</v>
      </c>
      <c r="B39" s="11">
        <f>'DataNews 2010'!B41</f>
        <v>5769769</v>
      </c>
      <c r="C39" s="12">
        <f>'DataNews 2010'!C41</f>
        <v>1026675</v>
      </c>
      <c r="D39" s="12">
        <f>'DataNews 2010'!D41</f>
        <v>577393</v>
      </c>
      <c r="E39" s="12">
        <f>'DataNews 2010'!E41</f>
        <v>249773</v>
      </c>
      <c r="F39" s="12">
        <f>'DataNews 2010'!F41</f>
        <v>7220979</v>
      </c>
      <c r="G39" s="12">
        <f>'DataNews 2010'!G41</f>
        <v>14844589</v>
      </c>
      <c r="H39" s="12">
        <f>'DataNews 2010'!H41</f>
        <v>1527507</v>
      </c>
      <c r="I39" s="12">
        <f>'DataNews 2010'!I41</f>
        <v>1609622</v>
      </c>
      <c r="J39" s="12">
        <f>'DataNews 2010'!J41</f>
        <v>3313816</v>
      </c>
      <c r="K39" s="12">
        <f>'DataNews 2010'!K41</f>
        <v>4000</v>
      </c>
      <c r="L39" s="12">
        <f>'DataNews 2010'!L41</f>
        <v>6863722</v>
      </c>
      <c r="M39" s="12">
        <f>'DataNews 2010'!M41</f>
        <v>13318667</v>
      </c>
      <c r="N39" s="12">
        <f>'DataNews 2010'!N41</f>
        <v>1525922</v>
      </c>
    </row>
    <row r="40" spans="1:14">
      <c r="A40" s="6" t="s">
        <v>130</v>
      </c>
      <c r="B40" s="11">
        <f>'DataNews 2010'!B42</f>
        <v>428130</v>
      </c>
      <c r="C40" s="12">
        <f>'DataNews 2010'!C42</f>
        <v>149389</v>
      </c>
      <c r="D40" s="12">
        <f>'DataNews 2010'!D42</f>
        <v>550774</v>
      </c>
      <c r="E40" s="12">
        <f>'DataNews 2010'!E42</f>
        <v>36741</v>
      </c>
      <c r="F40" s="12">
        <f>'DataNews 2010'!F42</f>
        <v>1105768</v>
      </c>
      <c r="G40" s="12">
        <f>'DataNews 2010'!G42</f>
        <v>2270802</v>
      </c>
      <c r="H40" s="12">
        <f>'DataNews 2010'!H42</f>
        <v>151234</v>
      </c>
      <c r="I40" s="12">
        <f>'DataNews 2010'!I42</f>
        <v>84015</v>
      </c>
      <c r="J40" s="12">
        <f>'DataNews 2010'!J42</f>
        <v>1780256</v>
      </c>
      <c r="K40" s="12">
        <f>'DataNews 2010'!K42</f>
        <v>11029</v>
      </c>
      <c r="L40" s="12">
        <f>'DataNews 2010'!L42</f>
        <v>607900</v>
      </c>
      <c r="M40" s="12">
        <f>'DataNews 2010'!M42</f>
        <v>2634434</v>
      </c>
      <c r="N40" s="12">
        <f>'DataNews 2010'!N42</f>
        <v>-363632</v>
      </c>
    </row>
    <row r="41" spans="1:14" hidden="1" outlineLevel="1">
      <c r="A41" s="4" t="s">
        <v>50</v>
      </c>
      <c r="B41" s="17" t="str">
        <f>'DataNews 2010'!B43</f>
        <v>N/A</v>
      </c>
      <c r="C41" s="26" t="str">
        <f>'DataNews 2010'!C43</f>
        <v>N/A</v>
      </c>
      <c r="D41" s="26" t="str">
        <f>'DataNews 2010'!D43</f>
        <v>N/A</v>
      </c>
      <c r="E41" s="26" t="str">
        <f>'DataNews 2010'!E43</f>
        <v>N/A</v>
      </c>
      <c r="F41" s="26" t="str">
        <f>'DataNews 2010'!F43</f>
        <v>N/A</v>
      </c>
      <c r="G41" s="26" t="str">
        <f>'DataNews 2010'!G43</f>
        <v>N/A</v>
      </c>
      <c r="H41" s="26" t="str">
        <f>'DataNews 2010'!H43</f>
        <v>N/A</v>
      </c>
      <c r="I41" s="26" t="str">
        <f>'DataNews 2010'!I43</f>
        <v>N/A</v>
      </c>
      <c r="J41" s="26" t="str">
        <f>'DataNews 2010'!J43</f>
        <v>N/A</v>
      </c>
      <c r="K41" s="26" t="str">
        <f>'DataNews 2010'!K43</f>
        <v>N/A</v>
      </c>
      <c r="L41" s="26" t="str">
        <f>'DataNews 2010'!L43</f>
        <v>N/A</v>
      </c>
      <c r="M41" s="26" t="str">
        <f>'DataNews 2010'!M43</f>
        <v>N/A</v>
      </c>
      <c r="N41" s="26" t="str">
        <f>'DataNews 2010'!N43</f>
        <v>N/A</v>
      </c>
    </row>
    <row r="42" spans="1:14" collapsed="1">
      <c r="A42" s="7" t="s">
        <v>51</v>
      </c>
      <c r="B42" s="13">
        <f>'DataNews 2010'!B44</f>
        <v>20221527</v>
      </c>
      <c r="C42" s="14">
        <f>'DataNews 2010'!C44</f>
        <v>14069098</v>
      </c>
      <c r="D42" s="14">
        <f>'DataNews 2010'!D44</f>
        <v>16750224</v>
      </c>
      <c r="E42" s="14">
        <f>'DataNews 2010'!E44</f>
        <v>9719503</v>
      </c>
      <c r="F42" s="14">
        <f>'DataNews 2010'!F44</f>
        <v>32621534</v>
      </c>
      <c r="G42" s="14">
        <f>'DataNews 2010'!G44</f>
        <v>93381886</v>
      </c>
      <c r="H42" s="14">
        <f>'DataNews 2010'!H44</f>
        <v>8623752</v>
      </c>
      <c r="I42" s="14">
        <f>'DataNews 2010'!I44</f>
        <v>22579317</v>
      </c>
      <c r="J42" s="14">
        <f>'DataNews 2010'!J44</f>
        <v>21257668</v>
      </c>
      <c r="K42" s="14">
        <f>'DataNews 2010'!K44</f>
        <v>3317796</v>
      </c>
      <c r="L42" s="14">
        <f>'DataNews 2010'!L44</f>
        <v>34462689</v>
      </c>
      <c r="M42" s="14">
        <f>'DataNews 2010'!M44</f>
        <v>90241222</v>
      </c>
      <c r="N42" s="14">
        <f>'DataNews 2010'!N44</f>
        <v>3140664</v>
      </c>
    </row>
    <row r="43" spans="1:14">
      <c r="A43" s="8" t="s">
        <v>53</v>
      </c>
      <c r="B43" s="11">
        <f>'DataNews 2010'!B49</f>
        <v>1206007</v>
      </c>
      <c r="C43" s="12">
        <f>'DataNews 2010'!C49</f>
        <v>880430</v>
      </c>
      <c r="D43" s="12">
        <f>'DataNews 2010'!D49</f>
        <v>343619</v>
      </c>
      <c r="E43" s="12">
        <f>'DataNews 2010'!E49</f>
        <v>1040020</v>
      </c>
      <c r="F43" s="12">
        <f>'DataNews 2010'!F49</f>
        <v>1504432</v>
      </c>
      <c r="G43" s="12">
        <f>'DataNews 2010'!G49</f>
        <v>4974508</v>
      </c>
      <c r="H43" s="12">
        <f>'DataNews 2010'!H49</f>
        <v>568371</v>
      </c>
      <c r="I43" s="12">
        <f>'DataNews 2010'!I49</f>
        <v>780427</v>
      </c>
      <c r="J43" s="12">
        <f>'DataNews 2010'!J49</f>
        <v>1111285</v>
      </c>
      <c r="K43" s="12">
        <f>'DataNews 2010'!K49</f>
        <v>3400</v>
      </c>
      <c r="L43" s="12">
        <f>'DataNews 2010'!L49</f>
        <v>2312076</v>
      </c>
      <c r="M43" s="12">
        <f>'DataNews 2010'!M49</f>
        <v>4775559</v>
      </c>
      <c r="N43" s="12">
        <f>'DataNews 2010'!N49</f>
        <v>198949</v>
      </c>
    </row>
    <row r="44" spans="1:14">
      <c r="A44" s="5" t="s">
        <v>54</v>
      </c>
      <c r="B44" s="11">
        <f>'DataNews 2010'!B50</f>
        <v>1183984</v>
      </c>
      <c r="C44" s="12">
        <f>'DataNews 2010'!C50</f>
        <v>2235176</v>
      </c>
      <c r="D44" s="12">
        <f>'DataNews 2010'!D50</f>
        <v>493998</v>
      </c>
      <c r="E44" s="12">
        <f>'DataNews 2010'!E50</f>
        <v>0</v>
      </c>
      <c r="F44" s="12">
        <f>'DataNews 2010'!F50</f>
        <v>1039224</v>
      </c>
      <c r="G44" s="12">
        <f>'DataNews 2010'!G50</f>
        <v>4952382</v>
      </c>
      <c r="H44" s="12">
        <f>'DataNews 2010'!H50</f>
        <v>853477</v>
      </c>
      <c r="I44" s="12">
        <f>'DataNews 2010'!I50</f>
        <v>397788</v>
      </c>
      <c r="J44" s="12">
        <f>'DataNews 2010'!J50</f>
        <v>2616587</v>
      </c>
      <c r="K44" s="12">
        <f>'DataNews 2010'!K50</f>
        <v>0</v>
      </c>
      <c r="L44" s="12">
        <f>'DataNews 2010'!L50</f>
        <v>1555236</v>
      </c>
      <c r="M44" s="12">
        <f>'DataNews 2010'!M50</f>
        <v>5423088</v>
      </c>
      <c r="N44" s="12">
        <f>'DataNews 2010'!N50</f>
        <v>-470706</v>
      </c>
    </row>
    <row r="45" spans="1:14">
      <c r="A45" s="4" t="s">
        <v>55</v>
      </c>
      <c r="B45" s="11">
        <f>'DataNews 2010'!B51</f>
        <v>140504</v>
      </c>
      <c r="C45" s="12">
        <f>'DataNews 2010'!C51</f>
        <v>1130663</v>
      </c>
      <c r="D45" s="12">
        <f>'DataNews 2010'!D51</f>
        <v>299256</v>
      </c>
      <c r="E45" s="12">
        <f>'DataNews 2010'!E51</f>
        <v>0</v>
      </c>
      <c r="F45" s="12">
        <f>'DataNews 2010'!F51</f>
        <v>249455</v>
      </c>
      <c r="G45" s="12">
        <f>'DataNews 2010'!G51</f>
        <v>1819878</v>
      </c>
      <c r="H45" s="12">
        <f>'DataNews 2010'!H51</f>
        <v>502504</v>
      </c>
      <c r="I45" s="12">
        <f>'DataNews 2010'!I51</f>
        <v>89627</v>
      </c>
      <c r="J45" s="12">
        <f>'DataNews 2010'!J51</f>
        <v>917768</v>
      </c>
      <c r="K45" s="12">
        <f>'DataNews 2010'!K51</f>
        <v>0</v>
      </c>
      <c r="L45" s="12">
        <f>'DataNews 2010'!L51</f>
        <v>404314</v>
      </c>
      <c r="M45" s="12">
        <f>'DataNews 2010'!M51</f>
        <v>1914213</v>
      </c>
      <c r="N45" s="12">
        <f>'DataNews 2010'!N51</f>
        <v>-94335</v>
      </c>
    </row>
    <row r="46" spans="1:14">
      <c r="A46" s="4" t="s">
        <v>56</v>
      </c>
      <c r="B46" s="11">
        <f>'DataNews 2010'!B52</f>
        <v>3192499</v>
      </c>
      <c r="C46" s="12">
        <f>'DataNews 2010'!C52</f>
        <v>9712419</v>
      </c>
      <c r="D46" s="12">
        <f>'DataNews 2010'!D52</f>
        <v>2259487</v>
      </c>
      <c r="E46" s="12">
        <f>'DataNews 2010'!E52</f>
        <v>412705</v>
      </c>
      <c r="F46" s="12">
        <f>'DataNews 2010'!F52</f>
        <v>9386673</v>
      </c>
      <c r="G46" s="12">
        <f>'DataNews 2010'!G52</f>
        <v>24963783</v>
      </c>
      <c r="H46" s="12">
        <f>'DataNews 2010'!H52</f>
        <v>3805643</v>
      </c>
      <c r="I46" s="12">
        <f>'DataNews 2010'!I52</f>
        <v>3944980</v>
      </c>
      <c r="J46" s="12">
        <f>'DataNews 2010'!J52</f>
        <v>6572062</v>
      </c>
      <c r="K46" s="12">
        <f>'DataNews 2010'!K52</f>
        <v>500</v>
      </c>
      <c r="L46" s="12">
        <f>'DataNews 2010'!L52</f>
        <v>12409167</v>
      </c>
      <c r="M46" s="12">
        <f>'DataNews 2010'!M52</f>
        <v>26732352</v>
      </c>
      <c r="N46" s="12">
        <f>'DataNews 2010'!N52</f>
        <v>-1768569</v>
      </c>
    </row>
    <row r="47" spans="1:14">
      <c r="A47" s="5" t="s">
        <v>57</v>
      </c>
      <c r="B47" s="11">
        <f>'DataNews 2010'!B53</f>
        <v>1926574</v>
      </c>
      <c r="C47" s="12">
        <f>'DataNews 2010'!C53</f>
        <v>702444</v>
      </c>
      <c r="D47" s="12">
        <f>'DataNews 2010'!D53</f>
        <v>1439047</v>
      </c>
      <c r="E47" s="12">
        <f>'DataNews 2010'!E53</f>
        <v>0</v>
      </c>
      <c r="F47" s="12">
        <f>'DataNews 2010'!F53</f>
        <v>641478</v>
      </c>
      <c r="G47" s="12">
        <f>'DataNews 2010'!G53</f>
        <v>4709543</v>
      </c>
      <c r="H47" s="12">
        <f>'DataNews 2010'!H53</f>
        <v>557591</v>
      </c>
      <c r="I47" s="12">
        <f>'DataNews 2010'!I53</f>
        <v>862722</v>
      </c>
      <c r="J47" s="12">
        <f>'DataNews 2010'!J53</f>
        <v>2305236</v>
      </c>
      <c r="K47" s="12">
        <f>'DataNews 2010'!K53</f>
        <v>4500</v>
      </c>
      <c r="L47" s="12">
        <f>'DataNews 2010'!L53</f>
        <v>604490</v>
      </c>
      <c r="M47" s="12">
        <f>'DataNews 2010'!M53</f>
        <v>4334539</v>
      </c>
      <c r="N47" s="12">
        <f>'DataNews 2010'!N53</f>
        <v>375004</v>
      </c>
    </row>
    <row r="48" spans="1:14">
      <c r="A48" s="6" t="s">
        <v>58</v>
      </c>
      <c r="B48" s="11">
        <f>'DataNews 2010'!B54</f>
        <v>1900813</v>
      </c>
      <c r="C48" s="12">
        <f>'DataNews 2010'!C54</f>
        <v>658638</v>
      </c>
      <c r="D48" s="12">
        <f>'DataNews 2010'!D54</f>
        <v>227662</v>
      </c>
      <c r="E48" s="12">
        <f>'DataNews 2010'!E54</f>
        <v>915691</v>
      </c>
      <c r="F48" s="12">
        <f>'DataNews 2010'!F54</f>
        <v>1573438</v>
      </c>
      <c r="G48" s="12">
        <f>'DataNews 2010'!G54</f>
        <v>5276242</v>
      </c>
      <c r="H48" s="12">
        <f>'DataNews 2010'!H54</f>
        <v>354145</v>
      </c>
      <c r="I48" s="12">
        <f>'DataNews 2010'!I54</f>
        <v>672066</v>
      </c>
      <c r="J48" s="12">
        <f>'DataNews 2010'!J54</f>
        <v>1528407</v>
      </c>
      <c r="K48" s="12">
        <f>'DataNews 2010'!K54</f>
        <v>439150</v>
      </c>
      <c r="L48" s="12">
        <f>'DataNews 2010'!L54</f>
        <v>1906398</v>
      </c>
      <c r="M48" s="12">
        <f>'DataNews 2010'!M54</f>
        <v>4900166</v>
      </c>
      <c r="N48" s="12">
        <f>'DataNews 2010'!N54</f>
        <v>376076</v>
      </c>
    </row>
    <row r="49" spans="1:14">
      <c r="A49" s="4" t="s">
        <v>59</v>
      </c>
      <c r="B49" s="11">
        <f>'DataNews 2010'!B55</f>
        <v>484616</v>
      </c>
      <c r="C49" s="12">
        <f>'DataNews 2010'!C55</f>
        <v>778955</v>
      </c>
      <c r="D49" s="12">
        <f>'DataNews 2010'!D55</f>
        <v>238567</v>
      </c>
      <c r="E49" s="12">
        <f>'DataNews 2010'!E55</f>
        <v>0</v>
      </c>
      <c r="F49" s="12">
        <f>'DataNews 2010'!F55</f>
        <v>26187</v>
      </c>
      <c r="G49" s="12">
        <f>'DataNews 2010'!G55</f>
        <v>1528325</v>
      </c>
      <c r="H49" s="12">
        <f>'DataNews 2010'!H55</f>
        <v>279631</v>
      </c>
      <c r="I49" s="12">
        <f>'DataNews 2010'!I55</f>
        <v>97374</v>
      </c>
      <c r="J49" s="12">
        <f>'DataNews 2010'!J55</f>
        <v>1146735</v>
      </c>
      <c r="K49" s="12">
        <f>'DataNews 2010'!K55</f>
        <v>0</v>
      </c>
      <c r="L49" s="12">
        <f>'DataNews 2010'!L55</f>
        <v>254521</v>
      </c>
      <c r="M49" s="12">
        <f>'DataNews 2010'!M55</f>
        <v>1778261</v>
      </c>
      <c r="N49" s="12">
        <f>'DataNews 2010'!N55</f>
        <v>-249936</v>
      </c>
    </row>
    <row r="50" spans="1:14">
      <c r="A50" s="4" t="s">
        <v>60</v>
      </c>
      <c r="B50" s="11">
        <f>'DataNews 2010'!B56</f>
        <v>285326</v>
      </c>
      <c r="C50" s="12">
        <f>'DataNews 2010'!C56</f>
        <v>962445</v>
      </c>
      <c r="D50" s="12">
        <f>'DataNews 2010'!D56</f>
        <v>141649</v>
      </c>
      <c r="E50" s="12">
        <f>'DataNews 2010'!E56</f>
        <v>0</v>
      </c>
      <c r="F50" s="12">
        <f>'DataNews 2010'!F56</f>
        <v>89475</v>
      </c>
      <c r="G50" s="12">
        <f>'DataNews 2010'!G56</f>
        <v>1478895</v>
      </c>
      <c r="H50" s="12">
        <f>'DataNews 2010'!H56</f>
        <v>308468</v>
      </c>
      <c r="I50" s="12">
        <f>'DataNews 2010'!I56</f>
        <v>109440</v>
      </c>
      <c r="J50" s="12">
        <f>'DataNews 2010'!J56</f>
        <v>726859</v>
      </c>
      <c r="K50" s="12">
        <f>'DataNews 2010'!K56</f>
        <v>1253</v>
      </c>
      <c r="L50" s="12">
        <f>'DataNews 2010'!L56</f>
        <v>213837</v>
      </c>
      <c r="M50" s="12">
        <f>'DataNews 2010'!M56</f>
        <v>1359857</v>
      </c>
      <c r="N50" s="12">
        <f>'DataNews 2010'!N56</f>
        <v>119038</v>
      </c>
    </row>
    <row r="51" spans="1:14">
      <c r="A51" s="5" t="s">
        <v>61</v>
      </c>
      <c r="B51" s="11">
        <f>'DataNews 2010'!B57</f>
        <v>567386</v>
      </c>
      <c r="C51" s="12">
        <f>'DataNews 2010'!C57</f>
        <v>1035159</v>
      </c>
      <c r="D51" s="12">
        <f>'DataNews 2010'!D57</f>
        <v>240885</v>
      </c>
      <c r="E51" s="12">
        <f>'DataNews 2010'!E57</f>
        <v>0</v>
      </c>
      <c r="F51" s="12">
        <f>'DataNews 2010'!F57</f>
        <v>92719</v>
      </c>
      <c r="G51" s="12">
        <f>'DataNews 2010'!G57</f>
        <v>1936149</v>
      </c>
      <c r="H51" s="12">
        <f>'DataNews 2010'!H57</f>
        <v>287979</v>
      </c>
      <c r="I51" s="12">
        <f>'DataNews 2010'!I57</f>
        <v>329896</v>
      </c>
      <c r="J51" s="12">
        <f>'DataNews 2010'!J57</f>
        <v>953989</v>
      </c>
      <c r="K51" s="12">
        <f>'DataNews 2010'!K57</f>
        <v>0</v>
      </c>
      <c r="L51" s="12">
        <f>'DataNews 2010'!L57</f>
        <v>335420</v>
      </c>
      <c r="M51" s="12">
        <f>'DataNews 2010'!M57</f>
        <v>1907284</v>
      </c>
      <c r="N51" s="12">
        <f>'DataNews 2010'!N57</f>
        <v>28865</v>
      </c>
    </row>
    <row r="52" spans="1:14">
      <c r="A52" s="6" t="s">
        <v>62</v>
      </c>
      <c r="B52" s="11">
        <f>'DataNews 2010'!B58</f>
        <v>0</v>
      </c>
      <c r="C52" s="12">
        <f>'DataNews 2010'!C58</f>
        <v>39705</v>
      </c>
      <c r="D52" s="12">
        <f>'DataNews 2010'!D58</f>
        <v>5343</v>
      </c>
      <c r="E52" s="12">
        <f>'DataNews 2010'!E58</f>
        <v>0</v>
      </c>
      <c r="F52" s="12">
        <f>'DataNews 2010'!F58</f>
        <v>17735</v>
      </c>
      <c r="G52" s="12">
        <f>'DataNews 2010'!G58</f>
        <v>62783</v>
      </c>
      <c r="H52" s="12">
        <f>'DataNews 2010'!H58</f>
        <v>16808</v>
      </c>
      <c r="I52" s="12">
        <f>'DataNews 2010'!I58</f>
        <v>20315</v>
      </c>
      <c r="J52" s="12">
        <f>'DataNews 2010'!J58</f>
        <v>2606</v>
      </c>
      <c r="K52" s="12">
        <f>'DataNews 2010'!K58</f>
        <v>0</v>
      </c>
      <c r="L52" s="12">
        <f>'DataNews 2010'!L58</f>
        <v>6949</v>
      </c>
      <c r="M52" s="12">
        <f>'DataNews 2010'!M58</f>
        <v>46678</v>
      </c>
      <c r="N52" s="12">
        <f>'DataNews 2010'!N58</f>
        <v>16105</v>
      </c>
    </row>
    <row r="53" spans="1:14">
      <c r="A53" s="4" t="s">
        <v>63</v>
      </c>
      <c r="B53" s="11">
        <f>'DataNews 2010'!B59</f>
        <v>851867</v>
      </c>
      <c r="C53" s="12">
        <f>'DataNews 2010'!C59</f>
        <v>1840340</v>
      </c>
      <c r="D53" s="12">
        <f>'DataNews 2010'!D59</f>
        <v>414037</v>
      </c>
      <c r="E53" s="12">
        <f>'DataNews 2010'!E59</f>
        <v>0</v>
      </c>
      <c r="F53" s="12">
        <f>'DataNews 2010'!F59</f>
        <v>413024</v>
      </c>
      <c r="G53" s="12">
        <f>'DataNews 2010'!G59</f>
        <v>3519268</v>
      </c>
      <c r="H53" s="12">
        <f>'DataNews 2010'!H59</f>
        <v>499166</v>
      </c>
      <c r="I53" s="12">
        <f>'DataNews 2010'!I59</f>
        <v>85432</v>
      </c>
      <c r="J53" s="12">
        <f>'DataNews 2010'!J59</f>
        <v>2231905</v>
      </c>
      <c r="K53" s="12">
        <f>'DataNews 2010'!K59</f>
        <v>229083</v>
      </c>
      <c r="L53" s="12">
        <f>'DataNews 2010'!L59</f>
        <v>657351</v>
      </c>
      <c r="M53" s="12">
        <f>'DataNews 2010'!M59</f>
        <v>3702937</v>
      </c>
      <c r="N53" s="12">
        <f>'DataNews 2010'!N59</f>
        <v>-183669</v>
      </c>
    </row>
    <row r="54" spans="1:14">
      <c r="A54" s="4" t="s">
        <v>64</v>
      </c>
      <c r="B54" s="11">
        <f>'DataNews 2010'!B60</f>
        <v>1053032</v>
      </c>
      <c r="C54" s="12">
        <f>'DataNews 2010'!C60</f>
        <v>628297</v>
      </c>
      <c r="D54" s="12">
        <f>'DataNews 2010'!D60</f>
        <v>176256</v>
      </c>
      <c r="E54" s="12">
        <f>'DataNews 2010'!E60</f>
        <v>202696</v>
      </c>
      <c r="F54" s="12">
        <f>'DataNews 2010'!F60</f>
        <v>771489</v>
      </c>
      <c r="G54" s="12">
        <f>'DataNews 2010'!G60</f>
        <v>2831770</v>
      </c>
      <c r="H54" s="12">
        <f>'DataNews 2010'!H60</f>
        <v>388086</v>
      </c>
      <c r="I54" s="12">
        <f>'DataNews 2010'!I60</f>
        <v>8866</v>
      </c>
      <c r="J54" s="12">
        <f>'DataNews 2010'!J60</f>
        <v>1023676</v>
      </c>
      <c r="K54" s="12">
        <f>'DataNews 2010'!K60</f>
        <v>260</v>
      </c>
      <c r="L54" s="12">
        <f>'DataNews 2010'!L60</f>
        <v>1234759</v>
      </c>
      <c r="M54" s="12">
        <f>'DataNews 2010'!M60</f>
        <v>2655647</v>
      </c>
      <c r="N54" s="12">
        <f>'DataNews 2010'!N60</f>
        <v>176123</v>
      </c>
    </row>
    <row r="55" spans="1:14">
      <c r="A55" s="4" t="s">
        <v>65</v>
      </c>
      <c r="B55" s="11">
        <f>'DataNews 2010'!B61</f>
        <v>2815694</v>
      </c>
      <c r="C55" s="12">
        <f>'DataNews 2010'!C61</f>
        <v>4871503</v>
      </c>
      <c r="D55" s="12">
        <f>'DataNews 2010'!D61</f>
        <v>1123827</v>
      </c>
      <c r="E55" s="12">
        <f>'DataNews 2010'!E61</f>
        <v>77099</v>
      </c>
      <c r="F55" s="12">
        <f>'DataNews 2010'!F61</f>
        <v>5126438</v>
      </c>
      <c r="G55" s="12">
        <f>'DataNews 2010'!G61</f>
        <v>14014561</v>
      </c>
      <c r="H55" s="12">
        <f>'DataNews 2010'!H61</f>
        <v>2359983</v>
      </c>
      <c r="I55" s="12">
        <f>'DataNews 2010'!I61</f>
        <v>1616189</v>
      </c>
      <c r="J55" s="12">
        <f>'DataNews 2010'!J61</f>
        <v>5676049</v>
      </c>
      <c r="K55" s="12">
        <f>'DataNews 2010'!K61</f>
        <v>0</v>
      </c>
      <c r="L55" s="12">
        <f>'DataNews 2010'!L61</f>
        <v>6828357</v>
      </c>
      <c r="M55" s="12">
        <f>'DataNews 2010'!M61</f>
        <v>16480578</v>
      </c>
      <c r="N55" s="12">
        <f>'DataNews 2010'!N61</f>
        <v>-2466017</v>
      </c>
    </row>
    <row r="56" spans="1:14">
      <c r="A56" s="5" t="s">
        <v>66</v>
      </c>
      <c r="B56" s="11">
        <f>'DataNews 2010'!B62</f>
        <v>1297775</v>
      </c>
      <c r="C56" s="12">
        <f>'DataNews 2010'!C62</f>
        <v>3611321</v>
      </c>
      <c r="D56" s="12">
        <f>'DataNews 2010'!D62</f>
        <v>2890493</v>
      </c>
      <c r="E56" s="12">
        <f>'DataNews 2010'!E62</f>
        <v>15558</v>
      </c>
      <c r="F56" s="12">
        <f>'DataNews 2010'!F62</f>
        <v>5691796</v>
      </c>
      <c r="G56" s="12">
        <f>'DataNews 2010'!G62</f>
        <v>13506943</v>
      </c>
      <c r="H56" s="12">
        <f>'DataNews 2010'!H62</f>
        <v>3272905</v>
      </c>
      <c r="I56" s="12">
        <f>'DataNews 2010'!I62</f>
        <v>1553107</v>
      </c>
      <c r="J56" s="12">
        <f>'DataNews 2010'!J62</f>
        <v>3962694</v>
      </c>
      <c r="K56" s="12">
        <f>'DataNews 2010'!K62</f>
        <v>5491</v>
      </c>
      <c r="L56" s="12">
        <f>'DataNews 2010'!L62</f>
        <v>2412689</v>
      </c>
      <c r="M56" s="12">
        <f>'DataNews 2010'!M62</f>
        <v>11206886</v>
      </c>
      <c r="N56" s="12">
        <f>'DataNews 2010'!N62</f>
        <v>2300057</v>
      </c>
    </row>
    <row r="57" spans="1:14">
      <c r="A57" s="6" t="s">
        <v>67</v>
      </c>
      <c r="B57" s="11">
        <f>'DataNews 2010'!B63</f>
        <v>321997</v>
      </c>
      <c r="C57" s="12">
        <f>'DataNews 2010'!C63</f>
        <v>135155</v>
      </c>
      <c r="D57" s="12">
        <f>'DataNews 2010'!D63</f>
        <v>78699</v>
      </c>
      <c r="E57" s="12">
        <f>'DataNews 2010'!E63</f>
        <v>0</v>
      </c>
      <c r="F57" s="12">
        <f>'DataNews 2010'!F63</f>
        <v>1006441</v>
      </c>
      <c r="G57" s="12">
        <f>'DataNews 2010'!G63</f>
        <v>1542292</v>
      </c>
      <c r="H57" s="12">
        <f>'DataNews 2010'!H63</f>
        <v>167924</v>
      </c>
      <c r="I57" s="12">
        <f>'DataNews 2010'!I63</f>
        <v>205393</v>
      </c>
      <c r="J57" s="12">
        <f>'DataNews 2010'!J63</f>
        <v>289920</v>
      </c>
      <c r="K57" s="12">
        <f>'DataNews 2010'!K63</f>
        <v>0</v>
      </c>
      <c r="L57" s="12">
        <f>'DataNews 2010'!L63</f>
        <v>680593</v>
      </c>
      <c r="M57" s="12">
        <f>'DataNews 2010'!M63</f>
        <v>1343830</v>
      </c>
      <c r="N57" s="12">
        <f>'DataNews 2010'!N63</f>
        <v>198462</v>
      </c>
    </row>
    <row r="58" spans="1:14">
      <c r="A58" s="4" t="s">
        <v>68</v>
      </c>
      <c r="B58" s="11">
        <f>'DataNews 2010'!B64</f>
        <v>1953340</v>
      </c>
      <c r="C58" s="12">
        <f>'DataNews 2010'!C64</f>
        <v>1165271</v>
      </c>
      <c r="D58" s="12">
        <f>'DataNews 2010'!D64</f>
        <v>1075904</v>
      </c>
      <c r="E58" s="12">
        <f>'DataNews 2010'!E64</f>
        <v>175937</v>
      </c>
      <c r="F58" s="12">
        <f>'DataNews 2010'!F64</f>
        <v>2486772</v>
      </c>
      <c r="G58" s="12">
        <f>'DataNews 2010'!G64</f>
        <v>6857224</v>
      </c>
      <c r="H58" s="12">
        <f>'DataNews 2010'!H64</f>
        <v>696815</v>
      </c>
      <c r="I58" s="12">
        <f>'DataNews 2010'!I64</f>
        <v>2162362</v>
      </c>
      <c r="J58" s="12">
        <f>'DataNews 2010'!J64</f>
        <v>2292796</v>
      </c>
      <c r="K58" s="12">
        <f>'DataNews 2010'!K64</f>
        <v>385796</v>
      </c>
      <c r="L58" s="12">
        <f>'DataNews 2010'!L64</f>
        <v>1597879</v>
      </c>
      <c r="M58" s="12">
        <f>'DataNews 2010'!M64</f>
        <v>7135648</v>
      </c>
      <c r="N58" s="12">
        <f>'DataNews 2010'!N64</f>
        <v>-278424</v>
      </c>
    </row>
    <row r="59" spans="1:14">
      <c r="A59" s="5" t="s">
        <v>69</v>
      </c>
      <c r="B59" s="11">
        <f>'DataNews 2010'!B65</f>
        <v>466688</v>
      </c>
      <c r="C59" s="12">
        <f>'DataNews 2010'!C65</f>
        <v>2533365</v>
      </c>
      <c r="D59" s="12">
        <f>'DataNews 2010'!D65</f>
        <v>682812</v>
      </c>
      <c r="E59" s="12">
        <f>'DataNews 2010'!E65</f>
        <v>0</v>
      </c>
      <c r="F59" s="12">
        <f>'DataNews 2010'!F65</f>
        <v>1184301</v>
      </c>
      <c r="G59" s="12">
        <f>'DataNews 2010'!G65</f>
        <v>4867166</v>
      </c>
      <c r="H59" s="12">
        <f>'DataNews 2010'!H65</f>
        <v>1039144</v>
      </c>
      <c r="I59" s="12">
        <f>'DataNews 2010'!I65</f>
        <v>213309</v>
      </c>
      <c r="J59" s="12">
        <f>'DataNews 2010'!J65</f>
        <v>2044778</v>
      </c>
      <c r="K59" s="12">
        <f>'DataNews 2010'!K65</f>
        <v>2899</v>
      </c>
      <c r="L59" s="12">
        <f>'DataNews 2010'!L65</f>
        <v>1942837</v>
      </c>
      <c r="M59" s="12">
        <f>'DataNews 2010'!M65</f>
        <v>5242967</v>
      </c>
      <c r="N59" s="12">
        <f>'DataNews 2010'!N65</f>
        <v>-375801</v>
      </c>
    </row>
    <row r="60" spans="1:14">
      <c r="A60" s="5" t="s">
        <v>70</v>
      </c>
      <c r="B60" s="11">
        <f>'DataNews 2010'!B66</f>
        <v>1851391</v>
      </c>
      <c r="C60" s="12">
        <f>'DataNews 2010'!C66</f>
        <v>1677028</v>
      </c>
      <c r="D60" s="12">
        <f>'DataNews 2010'!D66</f>
        <v>517299</v>
      </c>
      <c r="E60" s="12">
        <f>'DataNews 2010'!E66</f>
        <v>0</v>
      </c>
      <c r="F60" s="12">
        <f>'DataNews 2010'!F66</f>
        <v>2022492</v>
      </c>
      <c r="G60" s="12">
        <f>'DataNews 2010'!G66</f>
        <v>6068210</v>
      </c>
      <c r="H60" s="12">
        <f>'DataNews 2010'!H66</f>
        <v>846832</v>
      </c>
      <c r="I60" s="12">
        <f>'DataNews 2010'!I66</f>
        <v>1259379</v>
      </c>
      <c r="J60" s="12">
        <f>'DataNews 2010'!J66</f>
        <v>2008533</v>
      </c>
      <c r="K60" s="12">
        <f>'DataNews 2010'!K66</f>
        <v>4203</v>
      </c>
      <c r="L60" s="12">
        <f>'DataNews 2010'!L66</f>
        <v>2206860</v>
      </c>
      <c r="M60" s="12">
        <f>'DataNews 2010'!M66</f>
        <v>6325807</v>
      </c>
      <c r="N60" s="12">
        <f>'DataNews 2010'!N66</f>
        <v>-257597</v>
      </c>
    </row>
    <row r="61" spans="1:14">
      <c r="A61" s="6" t="s">
        <v>71</v>
      </c>
      <c r="B61" s="11">
        <f>'DataNews 2010'!B67</f>
        <v>1079444</v>
      </c>
      <c r="C61" s="12">
        <f>'DataNews 2010'!C67</f>
        <v>566629</v>
      </c>
      <c r="D61" s="12">
        <f>'DataNews 2010'!D67</f>
        <v>128251</v>
      </c>
      <c r="E61" s="12">
        <f>'DataNews 2010'!E67</f>
        <v>147772</v>
      </c>
      <c r="F61" s="12">
        <f>'DataNews 2010'!F67</f>
        <v>1297340</v>
      </c>
      <c r="G61" s="12">
        <f>'DataNews 2010'!G67</f>
        <v>3219436</v>
      </c>
      <c r="H61" s="12">
        <f>'DataNews 2010'!H67</f>
        <v>400632</v>
      </c>
      <c r="I61" s="12">
        <f>'DataNews 2010'!I67</f>
        <v>929126</v>
      </c>
      <c r="J61" s="12">
        <f>'DataNews 2010'!J67</f>
        <v>1005173</v>
      </c>
      <c r="K61" s="12">
        <f>'DataNews 2010'!K67</f>
        <v>152633</v>
      </c>
      <c r="L61" s="12">
        <f>'DataNews 2010'!L67</f>
        <v>718576</v>
      </c>
      <c r="M61" s="12">
        <f>'DataNews 2010'!M67</f>
        <v>3206140</v>
      </c>
      <c r="N61" s="12">
        <f>'DataNews 2010'!N67</f>
        <v>13296</v>
      </c>
    </row>
    <row r="62" spans="1:14">
      <c r="A62" s="4" t="s">
        <v>72</v>
      </c>
      <c r="B62" s="11">
        <f>'DataNews 2010'!B68</f>
        <v>592871</v>
      </c>
      <c r="C62" s="12">
        <f>'DataNews 2010'!C68</f>
        <v>924822</v>
      </c>
      <c r="D62" s="12">
        <f>'DataNews 2010'!D68</f>
        <v>250518</v>
      </c>
      <c r="E62" s="12">
        <f>'DataNews 2010'!E68</f>
        <v>122942</v>
      </c>
      <c r="F62" s="12">
        <f>'DataNews 2010'!F68</f>
        <v>203957</v>
      </c>
      <c r="G62" s="12">
        <f>'DataNews 2010'!G68</f>
        <v>2095110</v>
      </c>
      <c r="H62" s="12">
        <f>'DataNews 2010'!H68</f>
        <v>353697</v>
      </c>
      <c r="I62" s="12">
        <f>'DataNews 2010'!I68</f>
        <v>170104</v>
      </c>
      <c r="J62" s="12">
        <f>'DataNews 2010'!J68</f>
        <v>1259000</v>
      </c>
      <c r="K62" s="12">
        <f>'DataNews 2010'!K68</f>
        <v>0</v>
      </c>
      <c r="L62" s="12">
        <f>'DataNews 2010'!L68</f>
        <v>333505</v>
      </c>
      <c r="M62" s="12">
        <f>'DataNews 2010'!M68</f>
        <v>2116306</v>
      </c>
      <c r="N62" s="12">
        <f>'DataNews 2010'!N68</f>
        <v>-21196</v>
      </c>
    </row>
    <row r="63" spans="1:14">
      <c r="A63" s="4" t="s">
        <v>73</v>
      </c>
      <c r="B63" s="11">
        <f>'DataNews 2010'!B69</f>
        <v>693371</v>
      </c>
      <c r="C63" s="12">
        <f>'DataNews 2010'!C69</f>
        <v>497647</v>
      </c>
      <c r="D63" s="12">
        <f>'DataNews 2010'!D69</f>
        <v>142498</v>
      </c>
      <c r="E63" s="12">
        <f>'DataNews 2010'!E69</f>
        <v>0</v>
      </c>
      <c r="F63" s="12">
        <f>'DataNews 2010'!F69</f>
        <v>167239</v>
      </c>
      <c r="G63" s="12">
        <f>'DataNews 2010'!G69</f>
        <v>1500755</v>
      </c>
      <c r="H63" s="12">
        <f>'DataNews 2010'!H69</f>
        <v>160118</v>
      </c>
      <c r="I63" s="12">
        <f>'DataNews 2010'!I69</f>
        <v>50990</v>
      </c>
      <c r="J63" s="12">
        <f>'DataNews 2010'!J69</f>
        <v>852362</v>
      </c>
      <c r="K63" s="12">
        <f>'DataNews 2010'!K69</f>
        <v>0</v>
      </c>
      <c r="L63" s="12">
        <f>'DataNews 2010'!L69</f>
        <v>289823</v>
      </c>
      <c r="M63" s="12">
        <f>'DataNews 2010'!M69</f>
        <v>1353293</v>
      </c>
      <c r="N63" s="12">
        <f>'DataNews 2010'!N69</f>
        <v>147462</v>
      </c>
    </row>
    <row r="64" spans="1:14">
      <c r="A64" s="5" t="s">
        <v>74</v>
      </c>
      <c r="B64" s="11">
        <f>'DataNews 2010'!B70</f>
        <v>611139</v>
      </c>
      <c r="C64" s="12">
        <f>'DataNews 2010'!C70</f>
        <v>1106553</v>
      </c>
      <c r="D64" s="12">
        <f>'DataNews 2010'!D70</f>
        <v>348516</v>
      </c>
      <c r="E64" s="12">
        <f>'DataNews 2010'!E70</f>
        <v>196846</v>
      </c>
      <c r="F64" s="12">
        <f>'DataNews 2010'!F70</f>
        <v>444868</v>
      </c>
      <c r="G64" s="12">
        <f>'DataNews 2010'!G70</f>
        <v>2707922</v>
      </c>
      <c r="H64" s="12">
        <f>'DataNews 2010'!H70</f>
        <v>487385</v>
      </c>
      <c r="I64" s="12">
        <f>'DataNews 2010'!I70</f>
        <v>78105</v>
      </c>
      <c r="J64" s="12">
        <f>'DataNews 2010'!J70</f>
        <v>1048723</v>
      </c>
      <c r="K64" s="12">
        <f>'DataNews 2010'!K70</f>
        <v>199296</v>
      </c>
      <c r="L64" s="12">
        <f>'DataNews 2010'!L70</f>
        <v>695877</v>
      </c>
      <c r="M64" s="12">
        <f>'DataNews 2010'!M70</f>
        <v>2509386</v>
      </c>
      <c r="N64" s="12">
        <f>'DataNews 2010'!N70</f>
        <v>198536</v>
      </c>
    </row>
    <row r="65" spans="1:14">
      <c r="A65" s="6" t="s">
        <v>75</v>
      </c>
      <c r="B65" s="11">
        <f>'DataNews 2010'!B71</f>
        <v>490174</v>
      </c>
      <c r="C65" s="12">
        <f>'DataNews 2010'!C71</f>
        <v>191670</v>
      </c>
      <c r="D65" s="12">
        <f>'DataNews 2010'!D71</f>
        <v>194370</v>
      </c>
      <c r="E65" s="12">
        <f>'DataNews 2010'!E71</f>
        <v>110719</v>
      </c>
      <c r="F65" s="12">
        <f>'DataNews 2010'!F71</f>
        <v>813000</v>
      </c>
      <c r="G65" s="12">
        <f>'DataNews 2010'!G71</f>
        <v>1799933</v>
      </c>
      <c r="H65" s="12">
        <f>'DataNews 2010'!H71</f>
        <v>447851</v>
      </c>
      <c r="I65" s="12">
        <f>'DataNews 2010'!I71</f>
        <v>99291</v>
      </c>
      <c r="J65" s="12">
        <f>'DataNews 2010'!J71</f>
        <v>830363</v>
      </c>
      <c r="K65" s="12">
        <f>'DataNews 2010'!K71</f>
        <v>112747</v>
      </c>
      <c r="L65" s="12">
        <f>'DataNews 2010'!L71</f>
        <v>473965</v>
      </c>
      <c r="M65" s="12">
        <f>'DataNews 2010'!M71</f>
        <v>1964217</v>
      </c>
      <c r="N65" s="12">
        <f>'DataNews 2010'!N71</f>
        <v>-164284</v>
      </c>
    </row>
    <row r="66" spans="1:14">
      <c r="A66" s="74" t="s">
        <v>166</v>
      </c>
      <c r="B66" s="11">
        <f>'DataNews 2010'!B72</f>
        <v>203921</v>
      </c>
      <c r="C66" s="12">
        <f>'DataNews 2010'!C72</f>
        <v>67218</v>
      </c>
      <c r="D66" s="12">
        <f>'DataNews 2010'!D72</f>
        <v>293907</v>
      </c>
      <c r="E66" s="12">
        <f>'DataNews 2010'!E72</f>
        <v>28591</v>
      </c>
      <c r="F66" s="12">
        <f>'DataNews 2010'!F72</f>
        <v>222317</v>
      </c>
      <c r="G66" s="12">
        <f>'DataNews 2010'!G72</f>
        <v>815954</v>
      </c>
      <c r="H66" s="12">
        <f>'DataNews 2010'!H72</f>
        <v>140007</v>
      </c>
      <c r="I66" s="12">
        <f>'DataNews 2010'!I72</f>
        <v>7363</v>
      </c>
      <c r="J66" s="12">
        <f>'DataNews 2010'!J72</f>
        <v>218101</v>
      </c>
      <c r="K66" s="12">
        <f>'DataNews 2010'!K72</f>
        <v>246183</v>
      </c>
      <c r="L66" s="12">
        <f>'DataNews 2010'!L72</f>
        <v>169815</v>
      </c>
      <c r="M66" s="12">
        <f>'DataNews 2010'!M72</f>
        <v>781469</v>
      </c>
      <c r="N66" s="12">
        <f>'DataNews 2010'!N72</f>
        <v>34485</v>
      </c>
    </row>
    <row r="67" spans="1:14">
      <c r="A67" s="4" t="s">
        <v>77</v>
      </c>
      <c r="B67" s="11">
        <f>'DataNews 2010'!B73</f>
        <v>18739369</v>
      </c>
      <c r="C67" s="12">
        <f>'DataNews 2010'!C73</f>
        <v>10852800</v>
      </c>
      <c r="D67" s="12">
        <f>'DataNews 2010'!D73</f>
        <v>11756972</v>
      </c>
      <c r="E67" s="12">
        <f>'DataNews 2010'!E73</f>
        <v>3797171</v>
      </c>
      <c r="F67" s="12">
        <f>'DataNews 2010'!F73</f>
        <v>15172914</v>
      </c>
      <c r="G67" s="12">
        <f>'DataNews 2010'!G73</f>
        <v>60319226</v>
      </c>
      <c r="H67" s="12">
        <f>'DataNews 2010'!H73</f>
        <v>5535381</v>
      </c>
      <c r="I67" s="12">
        <f>'DataNews 2010'!I73</f>
        <v>12190350</v>
      </c>
      <c r="J67" s="12">
        <f>'DataNews 2010'!J73</f>
        <v>13976134</v>
      </c>
      <c r="K67" s="12">
        <f>'DataNews 2010'!K73</f>
        <v>437853</v>
      </c>
      <c r="L67" s="12">
        <f>'DataNews 2010'!L73</f>
        <v>22039296</v>
      </c>
      <c r="M67" s="12">
        <f>'DataNews 2010'!M73</f>
        <v>54179014</v>
      </c>
      <c r="N67" s="12">
        <f>'DataNews 2010'!N73</f>
        <v>6140212</v>
      </c>
    </row>
    <row r="68" spans="1:14">
      <c r="A68" s="5" t="s">
        <v>78</v>
      </c>
      <c r="B68" s="11">
        <f>'DataNews 2010'!B74</f>
        <v>1940531</v>
      </c>
      <c r="C68" s="12">
        <f>'DataNews 2010'!C74</f>
        <v>1622200</v>
      </c>
      <c r="D68" s="12">
        <f>'DataNews 2010'!D74</f>
        <v>1332105</v>
      </c>
      <c r="E68" s="12">
        <f>'DataNews 2010'!E74</f>
        <v>774574</v>
      </c>
      <c r="F68" s="12">
        <f>'DataNews 2010'!F74</f>
        <v>6302338</v>
      </c>
      <c r="G68" s="12">
        <f>'DataNews 2010'!G74</f>
        <v>11971748</v>
      </c>
      <c r="H68" s="12">
        <f>'DataNews 2010'!H74</f>
        <v>924579</v>
      </c>
      <c r="I68" s="12">
        <f>'DataNews 2010'!I74</f>
        <v>1142577</v>
      </c>
      <c r="J68" s="12">
        <f>'DataNews 2010'!J74</f>
        <v>2364767</v>
      </c>
      <c r="K68" s="12">
        <f>'DataNews 2010'!K74</f>
        <v>76193</v>
      </c>
      <c r="L68" s="12">
        <f>'DataNews 2010'!L74</f>
        <v>3884554</v>
      </c>
      <c r="M68" s="12">
        <f>'DataNews 2010'!M74</f>
        <v>8392670</v>
      </c>
      <c r="N68" s="12">
        <f>'DataNews 2010'!N74</f>
        <v>3579078</v>
      </c>
    </row>
    <row r="69" spans="1:14">
      <c r="A69" s="6" t="s">
        <v>79</v>
      </c>
      <c r="B69" s="11">
        <f>'DataNews 2010'!B75</f>
        <v>384286</v>
      </c>
      <c r="C69" s="12">
        <f>'DataNews 2010'!C75</f>
        <v>230065</v>
      </c>
      <c r="D69" s="12">
        <f>'DataNews 2010'!D75</f>
        <v>30013</v>
      </c>
      <c r="E69" s="12">
        <f>'DataNews 2010'!E75</f>
        <v>18666</v>
      </c>
      <c r="F69" s="12">
        <f>'DataNews 2010'!F75</f>
        <v>828322</v>
      </c>
      <c r="G69" s="12">
        <f>'DataNews 2010'!G75</f>
        <v>1491352</v>
      </c>
      <c r="H69" s="12">
        <f>'DataNews 2010'!H75</f>
        <v>172968</v>
      </c>
      <c r="I69" s="12">
        <f>'DataNews 2010'!I75</f>
        <v>70286</v>
      </c>
      <c r="J69" s="12">
        <f>'DataNews 2010'!J75</f>
        <v>929731</v>
      </c>
      <c r="K69" s="12">
        <f>'DataNews 2010'!K75</f>
        <v>0</v>
      </c>
      <c r="L69" s="12">
        <f>'DataNews 2010'!L75</f>
        <v>476325</v>
      </c>
      <c r="M69" s="12">
        <f>'DataNews 2010'!M75</f>
        <v>1649310</v>
      </c>
      <c r="N69" s="12">
        <f>'DataNews 2010'!N75</f>
        <v>-157958</v>
      </c>
    </row>
    <row r="70" spans="1:14">
      <c r="A70" s="5" t="s">
        <v>80</v>
      </c>
      <c r="B70" s="11">
        <f>'DataNews 2010'!B76</f>
        <v>3376439</v>
      </c>
      <c r="C70" s="12">
        <f>'DataNews 2010'!C76</f>
        <v>1431866</v>
      </c>
      <c r="D70" s="12">
        <f>'DataNews 2010'!D76</f>
        <v>878600</v>
      </c>
      <c r="E70" s="12">
        <f>'DataNews 2010'!E76</f>
        <v>380436</v>
      </c>
      <c r="F70" s="12">
        <f>'DataNews 2010'!F76</f>
        <v>2012752</v>
      </c>
      <c r="G70" s="12">
        <f>'DataNews 2010'!G76</f>
        <v>8080093</v>
      </c>
      <c r="H70" s="12">
        <f>'DataNews 2010'!H76</f>
        <v>1371657</v>
      </c>
      <c r="I70" s="12">
        <f>'DataNews 2010'!I76</f>
        <v>1536424</v>
      </c>
      <c r="J70" s="12">
        <f>'DataNews 2010'!J76</f>
        <v>1696088</v>
      </c>
      <c r="K70" s="12">
        <f>'DataNews 2010'!K76</f>
        <v>128338</v>
      </c>
      <c r="L70" s="12">
        <f>'DataNews 2010'!L76</f>
        <v>3281946</v>
      </c>
      <c r="M70" s="12">
        <f>'DataNews 2010'!M76</f>
        <v>8014453</v>
      </c>
      <c r="N70" s="12">
        <f>'DataNews 2010'!N76</f>
        <v>65640</v>
      </c>
    </row>
    <row r="71" spans="1:14">
      <c r="A71" s="6" t="s">
        <v>81</v>
      </c>
      <c r="B71" s="11">
        <f>'DataNews 2010'!B77</f>
        <v>248674</v>
      </c>
      <c r="C71" s="12">
        <f>'DataNews 2010'!C77</f>
        <v>146012</v>
      </c>
      <c r="D71" s="12">
        <f>'DataNews 2010'!D77</f>
        <v>203916</v>
      </c>
      <c r="E71" s="12">
        <f>'DataNews 2010'!E77</f>
        <v>361242</v>
      </c>
      <c r="F71" s="12">
        <f>'DataNews 2010'!F77</f>
        <v>367264</v>
      </c>
      <c r="G71" s="12">
        <f>'DataNews 2010'!G77</f>
        <v>1327108</v>
      </c>
      <c r="H71" s="12">
        <f>'DataNews 2010'!H77</f>
        <v>138713</v>
      </c>
      <c r="I71" s="12">
        <f>'DataNews 2010'!I77</f>
        <v>203795</v>
      </c>
      <c r="J71" s="12">
        <f>'DataNews 2010'!J77</f>
        <v>424183</v>
      </c>
      <c r="K71" s="12">
        <f>'DataNews 2010'!K77</f>
        <v>0</v>
      </c>
      <c r="L71" s="12">
        <f>'DataNews 2010'!L77</f>
        <v>495794</v>
      </c>
      <c r="M71" s="12">
        <f>'DataNews 2010'!M77</f>
        <v>1262485</v>
      </c>
      <c r="N71" s="12">
        <f>'DataNews 2010'!N77</f>
        <v>64623</v>
      </c>
    </row>
    <row r="72" spans="1:14">
      <c r="A72" s="7" t="s">
        <v>82</v>
      </c>
      <c r="B72" s="13">
        <f>'DataNews 2010'!B78</f>
        <v>566334</v>
      </c>
      <c r="C72" s="14">
        <f>'DataNews 2010'!C78</f>
        <v>4502733</v>
      </c>
      <c r="D72" s="14">
        <f>'DataNews 2010'!D78</f>
        <v>690241</v>
      </c>
      <c r="E72" s="14">
        <f>'DataNews 2010'!E78</f>
        <v>95555</v>
      </c>
      <c r="F72" s="14">
        <f>'DataNews 2010'!F78</f>
        <v>1387481</v>
      </c>
      <c r="G72" s="14">
        <f>'DataNews 2010'!G78</f>
        <v>7242344</v>
      </c>
      <c r="H72" s="14">
        <f>'DataNews 2010'!H78</f>
        <v>1492551</v>
      </c>
      <c r="I72" s="14">
        <f>'DataNews 2010'!I78</f>
        <v>712345</v>
      </c>
      <c r="J72" s="14">
        <f>'DataNews 2010'!J78</f>
        <v>1989682</v>
      </c>
      <c r="K72" s="14">
        <f>'DataNews 2010'!K78</f>
        <v>2479</v>
      </c>
      <c r="L72" s="14">
        <f>'DataNews 2010'!L78</f>
        <v>2270668</v>
      </c>
      <c r="M72" s="14">
        <f>'DataNews 2010'!M78</f>
        <v>6467725</v>
      </c>
      <c r="N72" s="14">
        <f>'DataNews 2010'!N78</f>
        <v>774619</v>
      </c>
    </row>
    <row r="73" spans="1:14">
      <c r="A73" s="5" t="s">
        <v>84</v>
      </c>
      <c r="B73" s="11">
        <f>'DataNews 2010'!B80</f>
        <v>1503058</v>
      </c>
      <c r="C73" s="12">
        <f>'DataNews 2010'!C80</f>
        <v>724896</v>
      </c>
      <c r="D73" s="12">
        <f>'DataNews 2010'!D80</f>
        <v>222014</v>
      </c>
      <c r="E73" s="12">
        <f>'DataNews 2010'!E80</f>
        <v>87463</v>
      </c>
      <c r="F73" s="12">
        <f>'DataNews 2010'!F80</f>
        <v>300200</v>
      </c>
      <c r="G73" s="12">
        <f>'DataNews 2010'!G80</f>
        <v>2837631</v>
      </c>
      <c r="H73" s="12">
        <f>'DataNews 2010'!H80</f>
        <v>606647</v>
      </c>
      <c r="I73" s="12">
        <f>'DataNews 2010'!I80</f>
        <v>448190</v>
      </c>
      <c r="J73" s="12">
        <f>'DataNews 2010'!J80</f>
        <v>932188</v>
      </c>
      <c r="K73" s="12">
        <f>'DataNews 2010'!K80</f>
        <v>90536</v>
      </c>
      <c r="L73" s="12">
        <f>'DataNews 2010'!L80</f>
        <v>688462</v>
      </c>
      <c r="M73" s="12">
        <f>'DataNews 2010'!M80</f>
        <v>2766023</v>
      </c>
      <c r="N73" s="12">
        <f>'DataNews 2010'!N80</f>
        <v>71608</v>
      </c>
    </row>
    <row r="74" spans="1:14">
      <c r="A74" s="6" t="s">
        <v>85</v>
      </c>
      <c r="B74" s="11">
        <f>'DataNews 2010'!B81</f>
        <v>74484</v>
      </c>
      <c r="C74" s="12">
        <f>'DataNews 2010'!C81</f>
        <v>35349</v>
      </c>
      <c r="D74" s="12">
        <f>'DataNews 2010'!D81</f>
        <v>29495</v>
      </c>
      <c r="E74" s="12">
        <f>'DataNews 2010'!E81</f>
        <v>0</v>
      </c>
      <c r="F74" s="12">
        <f>'DataNews 2010'!F81</f>
        <v>154424</v>
      </c>
      <c r="G74" s="12">
        <f>'DataNews 2010'!G81</f>
        <v>293752</v>
      </c>
      <c r="H74" s="12">
        <f>'DataNews 2010'!H81</f>
        <v>76031</v>
      </c>
      <c r="I74" s="12">
        <f>'DataNews 2010'!I81</f>
        <v>32053</v>
      </c>
      <c r="J74" s="12">
        <f>'DataNews 2010'!J81</f>
        <v>117243</v>
      </c>
      <c r="K74" s="12">
        <f>'DataNews 2010'!K81</f>
        <v>0</v>
      </c>
      <c r="L74" s="12">
        <f>'DataNews 2010'!L81</f>
        <v>45915</v>
      </c>
      <c r="M74" s="12">
        <f>'DataNews 2010'!M81</f>
        <v>271242</v>
      </c>
      <c r="N74" s="12">
        <f>'DataNews 2010'!N81</f>
        <v>22510</v>
      </c>
    </row>
    <row r="75" spans="1:14">
      <c r="A75" s="5" t="s">
        <v>86</v>
      </c>
      <c r="B75" s="11">
        <f>'DataNews 2010'!B82</f>
        <v>7493737</v>
      </c>
      <c r="C75" s="12">
        <f>'DataNews 2010'!C82</f>
        <v>2534366</v>
      </c>
      <c r="D75" s="12">
        <f>'DataNews 2010'!D82</f>
        <v>894403</v>
      </c>
      <c r="E75" s="12">
        <f>'DataNews 2010'!E82</f>
        <v>473431</v>
      </c>
      <c r="F75" s="12">
        <f>'DataNews 2010'!F82</f>
        <v>6657067</v>
      </c>
      <c r="G75" s="12">
        <f>'DataNews 2010'!G82</f>
        <v>18053004</v>
      </c>
      <c r="H75" s="12">
        <f>'DataNews 2010'!H82</f>
        <v>1470342</v>
      </c>
      <c r="I75" s="12">
        <f>'DataNews 2010'!I82</f>
        <v>3685801</v>
      </c>
      <c r="J75" s="12">
        <f>'DataNews 2010'!J82</f>
        <v>4538867</v>
      </c>
      <c r="K75" s="12">
        <f>'DataNews 2010'!K82</f>
        <v>156892</v>
      </c>
      <c r="L75" s="12">
        <f>'DataNews 2010'!L82</f>
        <v>5983021</v>
      </c>
      <c r="M75" s="12">
        <f>'DataNews 2010'!M82</f>
        <v>15834923</v>
      </c>
      <c r="N75" s="12">
        <f>'DataNews 2010'!N82</f>
        <v>2218081</v>
      </c>
    </row>
    <row r="76" spans="1:14">
      <c r="A76" s="6" t="s">
        <v>87</v>
      </c>
      <c r="B76" s="11">
        <f>'DataNews 2010'!B83</f>
        <v>3867486</v>
      </c>
      <c r="C76" s="12">
        <f>'DataNews 2010'!C83</f>
        <v>762478</v>
      </c>
      <c r="D76" s="12">
        <f>'DataNews 2010'!D83</f>
        <v>1675868</v>
      </c>
      <c r="E76" s="12">
        <f>'DataNews 2010'!E83</f>
        <v>640262</v>
      </c>
      <c r="F76" s="12">
        <f>'DataNews 2010'!F83</f>
        <v>3018926</v>
      </c>
      <c r="G76" s="12">
        <f>'DataNews 2010'!G83</f>
        <v>9965020</v>
      </c>
      <c r="H76" s="12">
        <f>'DataNews 2010'!H83</f>
        <v>639606</v>
      </c>
      <c r="I76" s="12">
        <f>'DataNews 2010'!I83</f>
        <v>3118024</v>
      </c>
      <c r="J76" s="12">
        <f>'DataNews 2010'!J83</f>
        <v>2753783</v>
      </c>
      <c r="K76" s="12">
        <f>'DataNews 2010'!K83</f>
        <v>58440</v>
      </c>
      <c r="L76" s="12">
        <f>'DataNews 2010'!L83</f>
        <v>3596771</v>
      </c>
      <c r="M76" s="12">
        <f>'DataNews 2010'!M83</f>
        <v>10166624</v>
      </c>
      <c r="N76" s="12">
        <f>'DataNews 2010'!N83</f>
        <v>-201604</v>
      </c>
    </row>
    <row r="77" spans="1:14">
      <c r="A77" s="4" t="s">
        <v>88</v>
      </c>
      <c r="B77" s="11">
        <f>'DataNews 2010'!B84</f>
        <v>10443428</v>
      </c>
      <c r="C77" s="12">
        <f>'DataNews 2010'!C84</f>
        <v>3026887</v>
      </c>
      <c r="D77" s="12">
        <f>'DataNews 2010'!D84</f>
        <v>954275</v>
      </c>
      <c r="E77" s="12">
        <f>'DataNews 2010'!E84</f>
        <v>560396</v>
      </c>
      <c r="F77" s="12">
        <f>'DataNews 2010'!F84</f>
        <v>14568347</v>
      </c>
      <c r="G77" s="12">
        <f>'DataNews 2010'!G84</f>
        <v>29553333</v>
      </c>
      <c r="H77" s="12">
        <f>'DataNews 2010'!H84</f>
        <v>1705458</v>
      </c>
      <c r="I77" s="12">
        <f>'DataNews 2010'!I84</f>
        <v>3355750</v>
      </c>
      <c r="J77" s="12">
        <f>'DataNews 2010'!J84</f>
        <v>10171470</v>
      </c>
      <c r="K77" s="12">
        <f>'DataNews 2010'!K84</f>
        <v>0</v>
      </c>
      <c r="L77" s="12">
        <f>'DataNews 2010'!L84</f>
        <v>7007185</v>
      </c>
      <c r="M77" s="12">
        <f>'DataNews 2010'!M84</f>
        <v>22239863</v>
      </c>
      <c r="N77" s="12">
        <f>'DataNews 2010'!N84</f>
        <v>7313470</v>
      </c>
    </row>
    <row r="78" spans="1:14">
      <c r="A78" s="4" t="s">
        <v>89</v>
      </c>
      <c r="B78" s="11">
        <f>'DataNews 2010'!B85</f>
        <v>481867</v>
      </c>
      <c r="C78" s="12">
        <f>'DataNews 2010'!C85</f>
        <v>193766</v>
      </c>
      <c r="D78" s="12">
        <f>'DataNews 2010'!D85</f>
        <v>71230</v>
      </c>
      <c r="E78" s="12">
        <f>'DataNews 2010'!E85</f>
        <v>28267</v>
      </c>
      <c r="F78" s="12">
        <f>'DataNews 2010'!F85</f>
        <v>836434</v>
      </c>
      <c r="G78" s="12">
        <f>'DataNews 2010'!G85</f>
        <v>1611564</v>
      </c>
      <c r="H78" s="12">
        <f>'DataNews 2010'!H85</f>
        <v>382128</v>
      </c>
      <c r="I78" s="12">
        <f>'DataNews 2010'!I85</f>
        <v>276318</v>
      </c>
      <c r="J78" s="12">
        <f>'DataNews 2010'!J85</f>
        <v>556071</v>
      </c>
      <c r="K78" s="12">
        <f>'DataNews 2010'!K85</f>
        <v>0</v>
      </c>
      <c r="L78" s="12">
        <f>'DataNews 2010'!L85</f>
        <v>314557</v>
      </c>
      <c r="M78" s="12">
        <f>'DataNews 2010'!M85</f>
        <v>1529074</v>
      </c>
      <c r="N78" s="12">
        <f>'DataNews 2010'!N85</f>
        <v>82490</v>
      </c>
    </row>
    <row r="79" spans="1:14">
      <c r="A79" s="4" t="s">
        <v>90</v>
      </c>
      <c r="B79" s="11">
        <f>'DataNews 2010'!B86</f>
        <v>11788200</v>
      </c>
      <c r="C79" s="12">
        <f>'DataNews 2010'!C86</f>
        <v>3523483</v>
      </c>
      <c r="D79" s="12">
        <f>'DataNews 2010'!D86</f>
        <v>1021568</v>
      </c>
      <c r="E79" s="12">
        <f>'DataNews 2010'!E86</f>
        <v>1543636</v>
      </c>
      <c r="F79" s="12">
        <f>'DataNews 2010'!F86</f>
        <v>2725968</v>
      </c>
      <c r="G79" s="12">
        <f>'DataNews 2010'!G86</f>
        <v>20602855</v>
      </c>
      <c r="H79" s="12">
        <f>'DataNews 2010'!H86</f>
        <v>2245334</v>
      </c>
      <c r="I79" s="12">
        <f>'DataNews 2010'!I86</f>
        <v>5792151</v>
      </c>
      <c r="J79" s="12">
        <f>'DataNews 2010'!J86</f>
        <v>6629806</v>
      </c>
      <c r="K79" s="12">
        <f>'DataNews 2010'!K86</f>
        <v>3660</v>
      </c>
      <c r="L79" s="12">
        <f>'DataNews 2010'!L86</f>
        <v>8404894</v>
      </c>
      <c r="M79" s="12">
        <f>'DataNews 2010'!M86</f>
        <v>23075845</v>
      </c>
      <c r="N79" s="12">
        <f>'DataNews 2010'!N86</f>
        <v>-2472990</v>
      </c>
    </row>
    <row r="80" spans="1:14">
      <c r="A80" s="7" t="s">
        <v>91</v>
      </c>
      <c r="B80" s="13">
        <f>'DataNews 2010'!B87</f>
        <v>26861368</v>
      </c>
      <c r="C80" s="14">
        <f>'DataNews 2010'!C87</f>
        <v>11848038</v>
      </c>
      <c r="D80" s="14">
        <f>'DataNews 2010'!D87</f>
        <v>16346137</v>
      </c>
      <c r="E80" s="14">
        <f>'DataNews 2010'!E87</f>
        <v>8428494</v>
      </c>
      <c r="F80" s="14">
        <f>'DataNews 2010'!F87</f>
        <v>41063370</v>
      </c>
      <c r="G80" s="14">
        <f>'DataNews 2010'!G87</f>
        <v>104547407</v>
      </c>
      <c r="H80" s="14">
        <f>'DataNews 2010'!H87</f>
        <v>22284818</v>
      </c>
      <c r="I80" s="14">
        <f>'DataNews 2010'!I87</f>
        <v>26256064</v>
      </c>
      <c r="J80" s="14">
        <f>'DataNews 2010'!J87</f>
        <v>29582618</v>
      </c>
      <c r="K80" s="14">
        <f>'DataNews 2010'!K87</f>
        <v>11516104</v>
      </c>
      <c r="L80" s="14">
        <f>'DataNews 2010'!L87</f>
        <v>36364001</v>
      </c>
      <c r="M80" s="14">
        <f>'DataNews 2010'!M87</f>
        <v>126003605</v>
      </c>
      <c r="N80" s="14">
        <f>'DataNews 2010'!N87</f>
        <v>-21456198</v>
      </c>
    </row>
    <row r="81" spans="6:13">
      <c r="F81" t="s">
        <v>429</v>
      </c>
      <c r="G81" s="27">
        <f>MIN(G3:G80)</f>
        <v>62783</v>
      </c>
      <c r="L81" t="s">
        <v>429</v>
      </c>
      <c r="M81" s="27">
        <f>MIN(M3:M80)</f>
        <v>46678</v>
      </c>
    </row>
    <row r="82" spans="6:13">
      <c r="F82" t="s">
        <v>430</v>
      </c>
      <c r="G82" s="27">
        <f>MAX(G3:G80)</f>
        <v>174715480</v>
      </c>
      <c r="L82" t="s">
        <v>430</v>
      </c>
      <c r="M82" s="27">
        <f>MAX(M3:M80)</f>
        <v>189078602</v>
      </c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  <rowBreaks count="1" manualBreakCount="1">
    <brk id="4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86"/>
  <sheetViews>
    <sheetView showGridLines="0" workbookViewId="0">
      <pane xSplit="1" ySplit="2" topLeftCell="R3" activePane="bottomRight" state="frozenSplit"/>
      <selection activeCell="A2" sqref="A2"/>
      <selection pane="topRight" activeCell="A2" sqref="A2"/>
      <selection pane="bottomLeft" activeCell="A2" sqref="A2"/>
      <selection pane="bottomRight" activeCell="R43" sqref="R43"/>
    </sheetView>
  </sheetViews>
  <sheetFormatPr defaultRowHeight="11.25"/>
  <cols>
    <col min="1" max="1" width="25.33203125" customWidth="1"/>
    <col min="2" max="6" width="11.6640625" customWidth="1"/>
    <col min="7" max="7" width="13" customWidth="1"/>
    <col min="8" max="12" width="11.83203125" customWidth="1"/>
    <col min="13" max="13" width="13" customWidth="1"/>
    <col min="14" max="14" width="13.83203125" customWidth="1"/>
    <col min="16" max="16" width="83" bestFit="1" customWidth="1"/>
    <col min="17" max="17" width="119" bestFit="1" customWidth="1"/>
    <col min="18" max="18" width="92.5" customWidth="1"/>
    <col min="19" max="19" width="90.6640625" bestFit="1" customWidth="1"/>
    <col min="20" max="20" width="92.5" bestFit="1" customWidth="1"/>
    <col min="21" max="21" width="130.5" bestFit="1" customWidth="1"/>
    <col min="22" max="22" width="133.33203125" bestFit="1" customWidth="1"/>
    <col min="23" max="23" width="84.5" bestFit="1" customWidth="1"/>
    <col min="24" max="24" width="89.5" bestFit="1" customWidth="1"/>
    <col min="25" max="25" width="81.33203125" bestFit="1" customWidth="1"/>
    <col min="26" max="27" width="79.5" bestFit="1" customWidth="1"/>
    <col min="28" max="28" width="85.1640625" bestFit="1" customWidth="1"/>
    <col min="29" max="29" width="81.6640625" bestFit="1" customWidth="1"/>
    <col min="30" max="30" width="95.1640625" bestFit="1" customWidth="1"/>
    <col min="31" max="31" width="6.1640625" bestFit="1" customWidth="1"/>
  </cols>
  <sheetData>
    <row r="1" spans="1:31" ht="15.95" customHeight="1">
      <c r="A1" s="16" t="str">
        <f>"FY "&amp;RIGHT('Muni-L1'!B1,4)</f>
        <v>FY 2010</v>
      </c>
      <c r="B1" s="18" t="s">
        <v>101</v>
      </c>
      <c r="C1" s="19"/>
      <c r="D1" s="19"/>
      <c r="E1" s="19"/>
      <c r="F1" s="19"/>
      <c r="G1" s="19"/>
      <c r="H1" s="18" t="s">
        <v>133</v>
      </c>
      <c r="I1" s="19"/>
      <c r="J1" s="19"/>
      <c r="K1" s="19"/>
      <c r="L1" s="19"/>
      <c r="M1" s="19"/>
      <c r="N1" s="20"/>
      <c r="P1" s="38" t="s">
        <v>110</v>
      </c>
      <c r="Q1" s="38" t="s">
        <v>111</v>
      </c>
      <c r="R1" s="38" t="str">
        <f>"&lt;TH ROWSPAN=2 VALIGN=BOTTOM&gt;&lt;FONT FACE=""Times New Roman"" COLOR=#FF0000&gt;"&amp;A1&amp;"&lt;BR&gt;"</f>
        <v>&lt;TH ROWSPAN=2 VALIGN=BOTTOM&gt;&lt;FONT FACE="Times New Roman" COLOR=#FF0000&gt;FY 2010&lt;BR&gt;</v>
      </c>
      <c r="S1" s="38" t="s">
        <v>112</v>
      </c>
      <c r="T1" s="38" t="s">
        <v>113</v>
      </c>
      <c r="U1" s="38" t="s">
        <v>114</v>
      </c>
      <c r="V1" s="38" t="s">
        <v>134</v>
      </c>
      <c r="W1" s="38" t="str">
        <f>"&lt;TH ROWSPAN=2 VALIGN=BOTTOM&gt;&lt;FONT FACE=""Times New Roman"" SIZE=-2&gt;"&amp;A1&amp;"&lt;BR&gt;"</f>
        <v>&lt;TH ROWSPAN=2 VALIGN=BOTTOM&gt;&lt;FONT FACE="Times New Roman" SIZE=-2&gt;FY 2010&lt;BR&gt;</v>
      </c>
      <c r="X1" s="38" t="s">
        <v>115</v>
      </c>
      <c r="Y1" s="38" t="s">
        <v>116</v>
      </c>
      <c r="Z1" s="38" t="s">
        <v>108</v>
      </c>
      <c r="AA1" s="38" t="s">
        <v>111</v>
      </c>
      <c r="AB1" s="38" t="s">
        <v>117</v>
      </c>
      <c r="AC1" s="38" t="s">
        <v>118</v>
      </c>
      <c r="AD1" s="38" t="s">
        <v>119</v>
      </c>
      <c r="AE1" s="38"/>
    </row>
    <row r="2" spans="1:31" ht="32.25">
      <c r="A2" s="15" t="s">
        <v>100</v>
      </c>
      <c r="B2" s="1" t="s">
        <v>93</v>
      </c>
      <c r="C2" s="2" t="s">
        <v>94</v>
      </c>
      <c r="D2" s="2" t="s">
        <v>95</v>
      </c>
      <c r="E2" s="2" t="s">
        <v>96</v>
      </c>
      <c r="F2" s="2" t="s">
        <v>0</v>
      </c>
      <c r="G2" s="2" t="s">
        <v>103</v>
      </c>
      <c r="H2" s="2" t="s">
        <v>3</v>
      </c>
      <c r="I2" s="2" t="s">
        <v>98</v>
      </c>
      <c r="J2" s="2" t="s">
        <v>99</v>
      </c>
      <c r="K2" s="2" t="s">
        <v>97</v>
      </c>
      <c r="L2" s="2" t="s">
        <v>0</v>
      </c>
      <c r="M2" s="2" t="s">
        <v>104</v>
      </c>
      <c r="N2" s="3" t="str">
        <f>A1&amp;" Surplus or (Deficit)"</f>
        <v>FY 2010 Surplus or (Deficit)</v>
      </c>
      <c r="P2" s="38" t="s">
        <v>120</v>
      </c>
      <c r="Q2" s="38" t="s">
        <v>121</v>
      </c>
      <c r="R2" s="38" t="s">
        <v>122</v>
      </c>
      <c r="S2" s="38" t="s">
        <v>123</v>
      </c>
      <c r="T2" s="38" t="s">
        <v>124</v>
      </c>
      <c r="U2" s="38" t="s">
        <v>125</v>
      </c>
      <c r="V2" s="38" t="s">
        <v>126</v>
      </c>
      <c r="W2" s="38" t="s">
        <v>121</v>
      </c>
      <c r="X2" s="38" t="s">
        <v>127</v>
      </c>
      <c r="Y2" s="38" t="s">
        <v>108</v>
      </c>
      <c r="Z2" s="38"/>
      <c r="AA2" s="38"/>
      <c r="AB2" s="38"/>
      <c r="AC2" s="38"/>
      <c r="AD2" s="38"/>
      <c r="AE2" s="38"/>
    </row>
    <row r="3" spans="1:31">
      <c r="A3" s="21" t="s">
        <v>13</v>
      </c>
      <c r="B3" s="22">
        <f>'DataNews 2010'!B3</f>
        <v>74469254</v>
      </c>
      <c r="C3" s="23">
        <f>'DataNews 2010'!C3</f>
        <v>228951684</v>
      </c>
      <c r="D3" s="23">
        <f>'DataNews 2010'!D3</f>
        <v>74524039</v>
      </c>
      <c r="E3" s="23">
        <f>'DataNews 2010'!E3</f>
        <v>82382833</v>
      </c>
      <c r="F3" s="23">
        <f>'DataNews 2010'!F3</f>
        <v>202058935</v>
      </c>
      <c r="G3" s="23">
        <f>'DataNews 2010'!G3</f>
        <v>662386745</v>
      </c>
      <c r="H3" s="23">
        <f>'DataNews 2010'!H3</f>
        <v>146311349</v>
      </c>
      <c r="I3" s="23">
        <f>'DataNews 2010'!I3</f>
        <v>93017418</v>
      </c>
      <c r="J3" s="23">
        <f>'DataNews 2010'!J3</f>
        <v>33820105</v>
      </c>
      <c r="K3" s="23">
        <f>'DataNews 2010'!K3</f>
        <v>1525331</v>
      </c>
      <c r="L3" s="23">
        <f>'DataNews 2010'!L3</f>
        <v>376504440</v>
      </c>
      <c r="M3" s="23">
        <f>'DataNews 2010'!M3</f>
        <v>651178643</v>
      </c>
      <c r="N3" s="29">
        <f>'DataNews 2010'!N3</f>
        <v>11208102</v>
      </c>
      <c r="P3" s="38" t="s">
        <v>107</v>
      </c>
      <c r="Q3" s="38" t="str">
        <f>"&lt;TD NOWRAP ALIGN=LEFT&gt;&lt;FONT FACE=""Times New Roman"" SIZE=-2&gt;&lt;B&gt;"&amp;A3&amp;"&lt;/B&gt;&lt;/TD&gt;"</f>
        <v>&lt;TD NOWRAP ALIGN=LEFT&gt;&lt;FONT FACE="Times New Roman" SIZE=-2&gt;&lt;B&gt;Albany County&lt;/B&gt;&lt;/TD&gt;</v>
      </c>
      <c r="R3" s="38" t="str">
        <f t="shared" ref="R3:R35" si="0">"&lt;TD ALIGN=RIGHT&gt;&lt;FONT FACE=""Times New Roman"" SIZE=-2"&amp;IF(B3&lt;0," COLOR=#FF0000","")&amp;"&gt;"&amp;TEXT(B3/1000,"$#,##0.0;($#,##0.0)")&amp;"&lt;/FONT&gt;&lt;/TD&gt;"</f>
        <v>&lt;TD ALIGN=RIGHT&gt;&lt;FONT FACE="Times New Roman" SIZE=-2&gt;$74,469.3&lt;/FONT&gt;&lt;/TD&gt;</v>
      </c>
      <c r="S3" s="38" t="str">
        <f t="shared" ref="S3:S35" si="1">"&lt;TD ALIGN=RIGHT&gt;&lt;FONT FACE=""Times New Roman"" SIZE=-2"&amp;IF(C3&lt;0," COLOR=#FF0000","")&amp;"&gt;"&amp;TEXT(C3/1000,"$#,##0.0;($#,##0.0)")&amp;"&lt;/FONT&gt;&lt;/TD&gt;"</f>
        <v>&lt;TD ALIGN=RIGHT&gt;&lt;FONT FACE="Times New Roman" SIZE=-2&gt;$228,951.7&lt;/FONT&gt;&lt;/TD&gt;</v>
      </c>
      <c r="T3" s="38" t="str">
        <f t="shared" ref="T3:T35" si="2">"&lt;TD ALIGN=RIGHT&gt;&lt;FONT FACE=""Times New Roman"" SIZE=-2"&amp;IF(D3&lt;0," COLOR=#FF0000","")&amp;"&gt;"&amp;TEXT(D3/1000,"$#,##0.0;($#,##0.0)")&amp;"&lt;/FONT&gt;&lt;/TD&gt;"</f>
        <v>&lt;TD ALIGN=RIGHT&gt;&lt;FONT FACE="Times New Roman" SIZE=-2&gt;$74,524.0&lt;/FONT&gt;&lt;/TD&gt;</v>
      </c>
      <c r="U3" s="38" t="str">
        <f t="shared" ref="U3:U35" si="3">"&lt;TD ALIGN=RIGHT&gt;&lt;FONT FACE=""Times New Roman"" SIZE=-2"&amp;IF(E3&lt;0," COLOR=#FF0000","")&amp;"&gt;"&amp;TEXT(E3/1000,"$#,##0.0;($#,##0.0)")&amp;"&lt;/FONT&gt;&lt;/TD&gt;"</f>
        <v>&lt;TD ALIGN=RIGHT&gt;&lt;FONT FACE="Times New Roman" SIZE=-2&gt;$82,382.8&lt;/FONT&gt;&lt;/TD&gt;</v>
      </c>
      <c r="V3" s="38" t="str">
        <f t="shared" ref="V3:V35" si="4">"&lt;TD ALIGN=RIGHT&gt;&lt;FONT FACE=""Times New Roman"" SIZE=-2"&amp;IF(F3&lt;0," COLOR=#FF0000","")&amp;"&gt;"&amp;TEXT(F3/1000,"$#,##0.0;($#,##0.0)")&amp;"&lt;/FONT&gt;&lt;/TD&gt;"</f>
        <v>&lt;TD ALIGN=RIGHT&gt;&lt;FONT FACE="Times New Roman" SIZE=-2&gt;$202,058.9&lt;/FONT&gt;&lt;/TD&gt;</v>
      </c>
      <c r="W3" s="38" t="str">
        <f t="shared" ref="W3:W35" si="5">"&lt;TD ALIGN=RIGHT&gt;&lt;FONT FACE=""Times New Roman"" SIZE=-2"&amp;IF(G3&lt;0," COLOR=#FF0000","")&amp;"&gt;"&amp;TEXT(G3/1000,"$#,##0.0;($#,##0.0)")&amp;"&lt;/FONT&gt;&lt;/TD&gt;"</f>
        <v>&lt;TD ALIGN=RIGHT&gt;&lt;FONT FACE="Times New Roman" SIZE=-2&gt;$662,386.7&lt;/FONT&gt;&lt;/TD&gt;</v>
      </c>
      <c r="X3" s="38" t="str">
        <f t="shared" ref="X3:X35" si="6">"&lt;TD ALIGN=RIGHT&gt;&lt;FONT FACE=""Times New Roman"" SIZE=-2"&amp;IF(H3&lt;0," COLOR=#FF0000","")&amp;"&gt;"&amp;TEXT(H3/1000,"$#,##0.0;($#,##0.0)")&amp;"&lt;/FONT&gt;&lt;/TD&gt;"</f>
        <v>&lt;TD ALIGN=RIGHT&gt;&lt;FONT FACE="Times New Roman" SIZE=-2&gt;$146,311.3&lt;/FONT&gt;&lt;/TD&gt;</v>
      </c>
      <c r="Y3" s="38" t="str">
        <f t="shared" ref="Y3:Y35" si="7">"&lt;TD ALIGN=RIGHT&gt;&lt;FONT FACE=""Times New Roman"" SIZE=-2"&amp;IF(I3&lt;0," COLOR=#FF0000","")&amp;"&gt;"&amp;TEXT(I3/1000,"$#,##0.0;($#,##0.0)")&amp;"&lt;/FONT&gt;&lt;/TD&gt;"</f>
        <v>&lt;TD ALIGN=RIGHT&gt;&lt;FONT FACE="Times New Roman" SIZE=-2&gt;$93,017.4&lt;/FONT&gt;&lt;/TD&gt;</v>
      </c>
      <c r="Z3" s="38" t="str">
        <f t="shared" ref="Z3:Z35" si="8">"&lt;TD ALIGN=RIGHT&gt;&lt;FONT FACE=""Times New Roman"" SIZE=-2"&amp;IF(J3&lt;0," COLOR=#FF0000","")&amp;"&gt;"&amp;TEXT(J3/1000,"$#,##0.0;($#,##0.0)")&amp;"&lt;/FONT&gt;&lt;/TD&gt;"</f>
        <v>&lt;TD ALIGN=RIGHT&gt;&lt;FONT FACE="Times New Roman" SIZE=-2&gt;$33,820.1&lt;/FONT&gt;&lt;/TD&gt;</v>
      </c>
      <c r="AA3" s="38" t="str">
        <f t="shared" ref="AA3:AA35" si="9">"&lt;TD ALIGN=RIGHT&gt;&lt;FONT FACE=""Times New Roman"" SIZE=-2"&amp;IF(K3&lt;0," COLOR=#FF0000","")&amp;"&gt;"&amp;TEXT(K3/1000,"$#,##0.0;($#,##0.0)")&amp;"&lt;/FONT&gt;&lt;/TD&gt;"</f>
        <v>&lt;TD ALIGN=RIGHT&gt;&lt;FONT FACE="Times New Roman" SIZE=-2&gt;$1,525.3&lt;/FONT&gt;&lt;/TD&gt;</v>
      </c>
      <c r="AB3" s="38" t="str">
        <f t="shared" ref="AB3:AB35" si="10">"&lt;TD ALIGN=RIGHT&gt;&lt;FONT FACE=""Times New Roman"" SIZE=-2"&amp;IF(L3&lt;0," COLOR=#FF0000","")&amp;"&gt;"&amp;TEXT(L3/1000,"$#,##0.0;($#,##0.0)")&amp;"&lt;/FONT&gt;&lt;/TD&gt;"</f>
        <v>&lt;TD ALIGN=RIGHT&gt;&lt;FONT FACE="Times New Roman" SIZE=-2&gt;$376,504.4&lt;/FONT&gt;&lt;/TD&gt;</v>
      </c>
      <c r="AC3" s="38" t="str">
        <f t="shared" ref="AC3:AC35" si="11">"&lt;TD ALIGN=RIGHT&gt;&lt;FONT FACE=""Times New Roman"" SIZE=-2"&amp;IF(M3&lt;0," COLOR=#FF0000","")&amp;"&gt;"&amp;TEXT(M3/1000,"$#,##0.0;($#,##0.0)")&amp;"&lt;/FONT&gt;&lt;/TD&gt;"</f>
        <v>&lt;TD ALIGN=RIGHT&gt;&lt;FONT FACE="Times New Roman" SIZE=-2&gt;$651,178.6&lt;/FONT&gt;&lt;/TD&gt;</v>
      </c>
      <c r="AD3" s="38" t="str">
        <f t="shared" ref="AD3:AD35" si="12">"&lt;TD ALIGN=RIGHT&gt;&lt;FONT FACE=""Times New Roman"" SIZE=-2"&amp;IF(N3&lt;0," COLOR=#FF0000","")&amp;"&gt;"&amp;TEXT(N3/1000,"$#,##0.0;($#,##0.0)")&amp;"&lt;/FONT&gt;&lt;/TD&gt;"</f>
        <v>&lt;TD ALIGN=RIGHT&gt;&lt;FONT FACE="Times New Roman" SIZE=-2&gt;$11,208.1&lt;/FONT&gt;&lt;/TD&gt;</v>
      </c>
      <c r="AE3" s="38" t="s">
        <v>108</v>
      </c>
    </row>
    <row r="4" spans="1:31">
      <c r="A4" s="4" t="s">
        <v>14</v>
      </c>
      <c r="B4" s="30">
        <f>'DataNews 2010'!B4</f>
        <v>79320706</v>
      </c>
      <c r="C4" s="31">
        <f>'DataNews 2010'!C4</f>
        <v>30350525</v>
      </c>
      <c r="D4" s="31">
        <f>'DataNews 2010'!D4</f>
        <v>21688863</v>
      </c>
      <c r="E4" s="31">
        <f>'DataNews 2010'!E4</f>
        <v>11745596</v>
      </c>
      <c r="F4" s="31">
        <f>'DataNews 2010'!F4</f>
        <v>31609790</v>
      </c>
      <c r="G4" s="31">
        <f>'DataNews 2010'!G4</f>
        <v>174715480</v>
      </c>
      <c r="H4" s="31">
        <f>'DataNews 2010'!H4</f>
        <v>22113971</v>
      </c>
      <c r="I4" s="31">
        <f>'DataNews 2010'!I4</f>
        <v>57941668</v>
      </c>
      <c r="J4" s="31">
        <f>'DataNews 2010'!J4</f>
        <v>32529935</v>
      </c>
      <c r="K4" s="31">
        <f>'DataNews 2010'!K4</f>
        <v>0</v>
      </c>
      <c r="L4" s="31">
        <f>'DataNews 2010'!L4</f>
        <v>76493028</v>
      </c>
      <c r="M4" s="31">
        <f>'DataNews 2010'!M4</f>
        <v>189078602</v>
      </c>
      <c r="N4" s="31">
        <f>'DataNews 2010'!N4</f>
        <v>-14363122</v>
      </c>
      <c r="P4" s="38" t="s">
        <v>107</v>
      </c>
      <c r="Q4" s="38" t="str">
        <f t="shared" ref="Q4:Q21" si="13">"&lt;TD NOWRAP ALIGN=LEFT&gt;&lt;FONT FACE=""Times New Roman"" SIZE=-2&gt;"&amp;A4&amp;"&lt;/TD&gt;"</f>
        <v>&lt;TD NOWRAP ALIGN=LEFT&gt;&lt;FONT FACE="Times New Roman" SIZE=-2&gt;City of Albany&lt;/TD&gt;</v>
      </c>
      <c r="R4" s="38" t="str">
        <f t="shared" si="0"/>
        <v>&lt;TD ALIGN=RIGHT&gt;&lt;FONT FACE="Times New Roman" SIZE=-2&gt;$79,320.7&lt;/FONT&gt;&lt;/TD&gt;</v>
      </c>
      <c r="S4" s="38" t="str">
        <f t="shared" si="1"/>
        <v>&lt;TD ALIGN=RIGHT&gt;&lt;FONT FACE="Times New Roman" SIZE=-2&gt;$30,350.5&lt;/FONT&gt;&lt;/TD&gt;</v>
      </c>
      <c r="T4" s="38" t="str">
        <f t="shared" si="2"/>
        <v>&lt;TD ALIGN=RIGHT&gt;&lt;FONT FACE="Times New Roman" SIZE=-2&gt;$21,688.9&lt;/FONT&gt;&lt;/TD&gt;</v>
      </c>
      <c r="U4" s="38" t="str">
        <f t="shared" si="3"/>
        <v>&lt;TD ALIGN=RIGHT&gt;&lt;FONT FACE="Times New Roman" SIZE=-2&gt;$11,745.6&lt;/FONT&gt;&lt;/TD&gt;</v>
      </c>
      <c r="V4" s="38" t="str">
        <f t="shared" si="4"/>
        <v>&lt;TD ALIGN=RIGHT&gt;&lt;FONT FACE="Times New Roman" SIZE=-2&gt;$31,609.8&lt;/FONT&gt;&lt;/TD&gt;</v>
      </c>
      <c r="W4" s="38" t="str">
        <f t="shared" si="5"/>
        <v>&lt;TD ALIGN=RIGHT&gt;&lt;FONT FACE="Times New Roman" SIZE=-2&gt;$174,715.5&lt;/FONT&gt;&lt;/TD&gt;</v>
      </c>
      <c r="X4" s="38" t="str">
        <f t="shared" si="6"/>
        <v>&lt;TD ALIGN=RIGHT&gt;&lt;FONT FACE="Times New Roman" SIZE=-2&gt;$22,114.0&lt;/FONT&gt;&lt;/TD&gt;</v>
      </c>
      <c r="Y4" s="38" t="str">
        <f t="shared" si="7"/>
        <v>&lt;TD ALIGN=RIGHT&gt;&lt;FONT FACE="Times New Roman" SIZE=-2&gt;$57,941.7&lt;/FONT&gt;&lt;/TD&gt;</v>
      </c>
      <c r="Z4" s="38" t="str">
        <f t="shared" si="8"/>
        <v>&lt;TD ALIGN=RIGHT&gt;&lt;FONT FACE="Times New Roman" SIZE=-2&gt;$32,529.9&lt;/FONT&gt;&lt;/TD&gt;</v>
      </c>
      <c r="AA4" s="38" t="str">
        <f t="shared" si="9"/>
        <v>&lt;TD ALIGN=RIGHT&gt;&lt;FONT FACE="Times New Roman" SIZE=-2&gt;$0.0&lt;/FONT&gt;&lt;/TD&gt;</v>
      </c>
      <c r="AB4" s="38" t="str">
        <f t="shared" si="10"/>
        <v>&lt;TD ALIGN=RIGHT&gt;&lt;FONT FACE="Times New Roman" SIZE=-2&gt;$76,493.0&lt;/FONT&gt;&lt;/TD&gt;</v>
      </c>
      <c r="AC4" s="38" t="str">
        <f t="shared" si="11"/>
        <v>&lt;TD ALIGN=RIGHT&gt;&lt;FONT FACE="Times New Roman" SIZE=-2&gt;$189,078.6&lt;/FONT&gt;&lt;/TD&gt;</v>
      </c>
      <c r="AD4" s="38" t="str">
        <f t="shared" si="12"/>
        <v>&lt;TD ALIGN=RIGHT&gt;&lt;FONT FACE="Times New Roman" SIZE=-2 COLOR=#FF0000&gt;($14,363.1)&lt;/FONT&gt;&lt;/TD&gt;</v>
      </c>
      <c r="AE4" s="38" t="s">
        <v>108</v>
      </c>
    </row>
    <row r="5" spans="1:31">
      <c r="A5" s="4" t="s">
        <v>15</v>
      </c>
      <c r="B5" s="30">
        <f>'DataNews 2010'!B5</f>
        <v>1165133</v>
      </c>
      <c r="C5" s="31">
        <f>'DataNews 2010'!C5</f>
        <v>888183</v>
      </c>
      <c r="D5" s="31">
        <f>'DataNews 2010'!D5</f>
        <v>347544</v>
      </c>
      <c r="E5" s="31">
        <f>'DataNews 2010'!E5</f>
        <v>0</v>
      </c>
      <c r="F5" s="31">
        <f>'DataNews 2010'!F5</f>
        <v>189840</v>
      </c>
      <c r="G5" s="31">
        <f>'DataNews 2010'!G5</f>
        <v>2590700</v>
      </c>
      <c r="H5" s="31">
        <f>'DataNews 2010'!H5</f>
        <v>358567</v>
      </c>
      <c r="I5" s="31">
        <f>'DataNews 2010'!I5</f>
        <v>512089</v>
      </c>
      <c r="J5" s="31">
        <f>'DataNews 2010'!J5</f>
        <v>1098032</v>
      </c>
      <c r="K5" s="31">
        <f>'DataNews 2010'!K5</f>
        <v>0</v>
      </c>
      <c r="L5" s="31">
        <f>'DataNews 2010'!L5</f>
        <v>365133</v>
      </c>
      <c r="M5" s="31">
        <f>'DataNews 2010'!M5</f>
        <v>2333821</v>
      </c>
      <c r="N5" s="31">
        <f>'DataNews 2010'!N5</f>
        <v>256879</v>
      </c>
      <c r="P5" s="38" t="s">
        <v>107</v>
      </c>
      <c r="Q5" s="38" t="str">
        <f t="shared" si="13"/>
        <v>&lt;TD NOWRAP ALIGN=LEFT&gt;&lt;FONT FACE="Times New Roman" SIZE=-2&gt;Town of Berne&lt;/TD&gt;</v>
      </c>
      <c r="R5" s="38" t="str">
        <f t="shared" si="0"/>
        <v>&lt;TD ALIGN=RIGHT&gt;&lt;FONT FACE="Times New Roman" SIZE=-2&gt;$1,165.1&lt;/FONT&gt;&lt;/TD&gt;</v>
      </c>
      <c r="S5" s="38" t="str">
        <f t="shared" si="1"/>
        <v>&lt;TD ALIGN=RIGHT&gt;&lt;FONT FACE="Times New Roman" SIZE=-2&gt;$888.2&lt;/FONT&gt;&lt;/TD&gt;</v>
      </c>
      <c r="T5" s="38" t="str">
        <f t="shared" si="2"/>
        <v>&lt;TD ALIGN=RIGHT&gt;&lt;FONT FACE="Times New Roman" SIZE=-2&gt;$347.5&lt;/FONT&gt;&lt;/TD&gt;</v>
      </c>
      <c r="U5" s="38" t="str">
        <f t="shared" si="3"/>
        <v>&lt;TD ALIGN=RIGHT&gt;&lt;FONT FACE="Times New Roman" SIZE=-2&gt;$0.0&lt;/FONT&gt;&lt;/TD&gt;</v>
      </c>
      <c r="V5" s="38" t="str">
        <f t="shared" si="4"/>
        <v>&lt;TD ALIGN=RIGHT&gt;&lt;FONT FACE="Times New Roman" SIZE=-2&gt;$189.8&lt;/FONT&gt;&lt;/TD&gt;</v>
      </c>
      <c r="W5" s="38" t="str">
        <f t="shared" si="5"/>
        <v>&lt;TD ALIGN=RIGHT&gt;&lt;FONT FACE="Times New Roman" SIZE=-2&gt;$2,590.7&lt;/FONT&gt;&lt;/TD&gt;</v>
      </c>
      <c r="X5" s="38" t="str">
        <f t="shared" si="6"/>
        <v>&lt;TD ALIGN=RIGHT&gt;&lt;FONT FACE="Times New Roman" SIZE=-2&gt;$358.6&lt;/FONT&gt;&lt;/TD&gt;</v>
      </c>
      <c r="Y5" s="38" t="str">
        <f t="shared" si="7"/>
        <v>&lt;TD ALIGN=RIGHT&gt;&lt;FONT FACE="Times New Roman" SIZE=-2&gt;$512.1&lt;/FONT&gt;&lt;/TD&gt;</v>
      </c>
      <c r="Z5" s="38" t="str">
        <f t="shared" si="8"/>
        <v>&lt;TD ALIGN=RIGHT&gt;&lt;FONT FACE="Times New Roman" SIZE=-2&gt;$1,098.0&lt;/FONT&gt;&lt;/TD&gt;</v>
      </c>
      <c r="AA5" s="38" t="str">
        <f t="shared" si="9"/>
        <v>&lt;TD ALIGN=RIGHT&gt;&lt;FONT FACE="Times New Roman" SIZE=-2&gt;$0.0&lt;/FONT&gt;&lt;/TD&gt;</v>
      </c>
      <c r="AB5" s="38" t="str">
        <f t="shared" si="10"/>
        <v>&lt;TD ALIGN=RIGHT&gt;&lt;FONT FACE="Times New Roman" SIZE=-2&gt;$365.1&lt;/FONT&gt;&lt;/TD&gt;</v>
      </c>
      <c r="AC5" s="38" t="str">
        <f t="shared" si="11"/>
        <v>&lt;TD ALIGN=RIGHT&gt;&lt;FONT FACE="Times New Roman" SIZE=-2&gt;$2,333.8&lt;/FONT&gt;&lt;/TD&gt;</v>
      </c>
      <c r="AD5" s="38" t="str">
        <f t="shared" si="12"/>
        <v>&lt;TD ALIGN=RIGHT&gt;&lt;FONT FACE="Times New Roman" SIZE=-2&gt;$256.9&lt;/FONT&gt;&lt;/TD&gt;</v>
      </c>
      <c r="AE5" s="38" t="s">
        <v>108</v>
      </c>
    </row>
    <row r="6" spans="1:31">
      <c r="A6" s="4" t="s">
        <v>16</v>
      </c>
      <c r="B6" s="30">
        <f>'DataNews 2010'!B6</f>
        <v>12778196</v>
      </c>
      <c r="C6" s="31">
        <f>'DataNews 2010'!C6</f>
        <v>9444723</v>
      </c>
      <c r="D6" s="31">
        <f>'DataNews 2010'!D6</f>
        <v>1432107</v>
      </c>
      <c r="E6" s="31">
        <f>'DataNews 2010'!E6</f>
        <v>897379</v>
      </c>
      <c r="F6" s="31">
        <f>'DataNews 2010'!F6</f>
        <v>13179672</v>
      </c>
      <c r="G6" s="31">
        <f>'DataNews 2010'!G6</f>
        <v>37732077</v>
      </c>
      <c r="H6" s="31">
        <f>'DataNews 2010'!H6</f>
        <v>3885268</v>
      </c>
      <c r="I6" s="31">
        <f>'DataNews 2010'!I6</f>
        <v>7148277</v>
      </c>
      <c r="J6" s="31">
        <f>'DataNews 2010'!J6</f>
        <v>16856114</v>
      </c>
      <c r="K6" s="31">
        <f>'DataNews 2010'!K6</f>
        <v>0</v>
      </c>
      <c r="L6" s="31">
        <f>'DataNews 2010'!L6</f>
        <v>10959668</v>
      </c>
      <c r="M6" s="31">
        <f>'DataNews 2010'!M6</f>
        <v>38849327</v>
      </c>
      <c r="N6" s="31">
        <f>'DataNews 2010'!N6</f>
        <v>-1117250</v>
      </c>
      <c r="P6" s="38" t="s">
        <v>107</v>
      </c>
      <c r="Q6" s="38" t="str">
        <f t="shared" si="13"/>
        <v>&lt;TD NOWRAP ALIGN=LEFT&gt;&lt;FONT FACE="Times New Roman" SIZE=-2&gt;Town of Bethlehem&lt;/TD&gt;</v>
      </c>
      <c r="R6" s="38" t="str">
        <f t="shared" si="0"/>
        <v>&lt;TD ALIGN=RIGHT&gt;&lt;FONT FACE="Times New Roman" SIZE=-2&gt;$12,778.2&lt;/FONT&gt;&lt;/TD&gt;</v>
      </c>
      <c r="S6" s="38" t="str">
        <f t="shared" si="1"/>
        <v>&lt;TD ALIGN=RIGHT&gt;&lt;FONT FACE="Times New Roman" SIZE=-2&gt;$9,444.7&lt;/FONT&gt;&lt;/TD&gt;</v>
      </c>
      <c r="T6" s="38" t="str">
        <f t="shared" si="2"/>
        <v>&lt;TD ALIGN=RIGHT&gt;&lt;FONT FACE="Times New Roman" SIZE=-2&gt;$1,432.1&lt;/FONT&gt;&lt;/TD&gt;</v>
      </c>
      <c r="U6" s="38" t="str">
        <f t="shared" si="3"/>
        <v>&lt;TD ALIGN=RIGHT&gt;&lt;FONT FACE="Times New Roman" SIZE=-2&gt;$897.4&lt;/FONT&gt;&lt;/TD&gt;</v>
      </c>
      <c r="V6" s="38" t="str">
        <f t="shared" si="4"/>
        <v>&lt;TD ALIGN=RIGHT&gt;&lt;FONT FACE="Times New Roman" SIZE=-2&gt;$13,179.7&lt;/FONT&gt;&lt;/TD&gt;</v>
      </c>
      <c r="W6" s="38" t="str">
        <f t="shared" si="5"/>
        <v>&lt;TD ALIGN=RIGHT&gt;&lt;FONT FACE="Times New Roman" SIZE=-2&gt;$37,732.1&lt;/FONT&gt;&lt;/TD&gt;</v>
      </c>
      <c r="X6" s="38" t="str">
        <f t="shared" si="6"/>
        <v>&lt;TD ALIGN=RIGHT&gt;&lt;FONT FACE="Times New Roman" SIZE=-2&gt;$3,885.3&lt;/FONT&gt;&lt;/TD&gt;</v>
      </c>
      <c r="Y6" s="38" t="str">
        <f t="shared" si="7"/>
        <v>&lt;TD ALIGN=RIGHT&gt;&lt;FONT FACE="Times New Roman" SIZE=-2&gt;$7,148.3&lt;/FONT&gt;&lt;/TD&gt;</v>
      </c>
      <c r="Z6" s="38" t="str">
        <f t="shared" si="8"/>
        <v>&lt;TD ALIGN=RIGHT&gt;&lt;FONT FACE="Times New Roman" SIZE=-2&gt;$16,856.1&lt;/FONT&gt;&lt;/TD&gt;</v>
      </c>
      <c r="AA6" s="38" t="str">
        <f t="shared" si="9"/>
        <v>&lt;TD ALIGN=RIGHT&gt;&lt;FONT FACE="Times New Roman" SIZE=-2&gt;$0.0&lt;/FONT&gt;&lt;/TD&gt;</v>
      </c>
      <c r="AB6" s="38" t="str">
        <f t="shared" si="10"/>
        <v>&lt;TD ALIGN=RIGHT&gt;&lt;FONT FACE="Times New Roman" SIZE=-2&gt;$10,959.7&lt;/FONT&gt;&lt;/TD&gt;</v>
      </c>
      <c r="AC6" s="38" t="str">
        <f t="shared" si="11"/>
        <v>&lt;TD ALIGN=RIGHT&gt;&lt;FONT FACE="Times New Roman" SIZE=-2&gt;$38,849.3&lt;/FONT&gt;&lt;/TD&gt;</v>
      </c>
      <c r="AD6" s="38" t="str">
        <f t="shared" si="12"/>
        <v>&lt;TD ALIGN=RIGHT&gt;&lt;FONT FACE="Times New Roman" SIZE=-2 COLOR=#FF0000&gt;($1,117.3)&lt;/FONT&gt;&lt;/TD&gt;</v>
      </c>
      <c r="AE6" s="38" t="s">
        <v>108</v>
      </c>
    </row>
    <row r="7" spans="1:31">
      <c r="A7" s="5" t="s">
        <v>17</v>
      </c>
      <c r="B7" s="30">
        <f>'DataNews 2010'!B7</f>
        <v>1749516</v>
      </c>
      <c r="C7" s="31">
        <f>'DataNews 2010'!C7</f>
        <v>1785256</v>
      </c>
      <c r="D7" s="31">
        <f>'DataNews 2010'!D7</f>
        <v>242142</v>
      </c>
      <c r="E7" s="31">
        <f>'DataNews 2010'!E7</f>
        <v>470895</v>
      </c>
      <c r="F7" s="31">
        <f>'DataNews 2010'!F7</f>
        <v>2850383</v>
      </c>
      <c r="G7" s="31">
        <f>'DataNews 2010'!G7</f>
        <v>7098192</v>
      </c>
      <c r="H7" s="31">
        <f>'DataNews 2010'!H7</f>
        <v>879875</v>
      </c>
      <c r="I7" s="31">
        <f>'DataNews 2010'!I7</f>
        <v>1392127</v>
      </c>
      <c r="J7" s="31">
        <f>'DataNews 2010'!J7</f>
        <v>1712842</v>
      </c>
      <c r="K7" s="31">
        <f>'DataNews 2010'!K7</f>
        <v>844</v>
      </c>
      <c r="L7" s="31">
        <f>'DataNews 2010'!L7</f>
        <v>3322997</v>
      </c>
      <c r="M7" s="31">
        <f>'DataNews 2010'!M7</f>
        <v>7308685</v>
      </c>
      <c r="N7" s="31">
        <f>'DataNews 2010'!N7</f>
        <v>-210493</v>
      </c>
      <c r="P7" s="38" t="s">
        <v>107</v>
      </c>
      <c r="Q7" s="38" t="str">
        <f>"&lt;TD NOWRAP ALIGN=LEFT&gt;&lt;FONT FACE=""Times New Roman"" SIZE=-2&gt;"&amp;A7&amp;"&lt;/TD&gt;"</f>
        <v>&lt;TD NOWRAP ALIGN=LEFT&gt;&lt;FONT FACE="Times New Roman" SIZE=-2&gt;Town of Coeymans&lt;/TD&gt;</v>
      </c>
      <c r="R7" s="38" t="str">
        <f t="shared" ref="R7:AD7" si="14">"&lt;TD ALIGN=RIGHT&gt;&lt;FONT FACE=""Times New Roman"" SIZE=-2"&amp;IF(B7&lt;0," COLOR=#FF0000","")&amp;"&gt;"&amp;TEXT(B7/1000,"$#,##0.0;($#,##0.0)")&amp;"&lt;/FONT&gt;&lt;/TD&gt;"</f>
        <v>&lt;TD ALIGN=RIGHT&gt;&lt;FONT FACE="Times New Roman" SIZE=-2&gt;$1,749.5&lt;/FONT&gt;&lt;/TD&gt;</v>
      </c>
      <c r="S7" s="38" t="str">
        <f t="shared" si="14"/>
        <v>&lt;TD ALIGN=RIGHT&gt;&lt;FONT FACE="Times New Roman" SIZE=-2&gt;$1,785.3&lt;/FONT&gt;&lt;/TD&gt;</v>
      </c>
      <c r="T7" s="38" t="str">
        <f t="shared" si="14"/>
        <v>&lt;TD ALIGN=RIGHT&gt;&lt;FONT FACE="Times New Roman" SIZE=-2&gt;$242.1&lt;/FONT&gt;&lt;/TD&gt;</v>
      </c>
      <c r="U7" s="38" t="str">
        <f t="shared" si="14"/>
        <v>&lt;TD ALIGN=RIGHT&gt;&lt;FONT FACE="Times New Roman" SIZE=-2&gt;$470.9&lt;/FONT&gt;&lt;/TD&gt;</v>
      </c>
      <c r="V7" s="38" t="str">
        <f t="shared" si="14"/>
        <v>&lt;TD ALIGN=RIGHT&gt;&lt;FONT FACE="Times New Roman" SIZE=-2&gt;$2,850.4&lt;/FONT&gt;&lt;/TD&gt;</v>
      </c>
      <c r="W7" s="38" t="str">
        <f t="shared" si="14"/>
        <v>&lt;TD ALIGN=RIGHT&gt;&lt;FONT FACE="Times New Roman" SIZE=-2&gt;$7,098.2&lt;/FONT&gt;&lt;/TD&gt;</v>
      </c>
      <c r="X7" s="38" t="str">
        <f t="shared" si="14"/>
        <v>&lt;TD ALIGN=RIGHT&gt;&lt;FONT FACE="Times New Roman" SIZE=-2&gt;$879.9&lt;/FONT&gt;&lt;/TD&gt;</v>
      </c>
      <c r="Y7" s="38" t="str">
        <f t="shared" si="14"/>
        <v>&lt;TD ALIGN=RIGHT&gt;&lt;FONT FACE="Times New Roman" SIZE=-2&gt;$1,392.1&lt;/FONT&gt;&lt;/TD&gt;</v>
      </c>
      <c r="Z7" s="38" t="str">
        <f t="shared" si="14"/>
        <v>&lt;TD ALIGN=RIGHT&gt;&lt;FONT FACE="Times New Roman" SIZE=-2&gt;$1,712.8&lt;/FONT&gt;&lt;/TD&gt;</v>
      </c>
      <c r="AA7" s="38" t="str">
        <f t="shared" si="14"/>
        <v>&lt;TD ALIGN=RIGHT&gt;&lt;FONT FACE="Times New Roman" SIZE=-2&gt;$0.8&lt;/FONT&gt;&lt;/TD&gt;</v>
      </c>
      <c r="AB7" s="38" t="str">
        <f t="shared" si="14"/>
        <v>&lt;TD ALIGN=RIGHT&gt;&lt;FONT FACE="Times New Roman" SIZE=-2&gt;$3,323.0&lt;/FONT&gt;&lt;/TD&gt;</v>
      </c>
      <c r="AC7" s="38" t="str">
        <f t="shared" si="14"/>
        <v>&lt;TD ALIGN=RIGHT&gt;&lt;FONT FACE="Times New Roman" SIZE=-2&gt;$7,308.7&lt;/FONT&gt;&lt;/TD&gt;</v>
      </c>
      <c r="AD7" s="38" t="str">
        <f t="shared" si="14"/>
        <v>&lt;TD ALIGN=RIGHT&gt;&lt;FONT FACE="Times New Roman" SIZE=-2 COLOR=#FF0000&gt;($210.5)&lt;/FONT&gt;&lt;/TD&gt;</v>
      </c>
      <c r="AE7" s="38" t="s">
        <v>108</v>
      </c>
    </row>
    <row r="8" spans="1:31">
      <c r="A8" s="6" t="s">
        <v>18</v>
      </c>
      <c r="B8" s="30">
        <f>'DataNews 2010'!B8</f>
        <v>766837</v>
      </c>
      <c r="C8" s="31">
        <f>'DataNews 2010'!C8</f>
        <v>715669</v>
      </c>
      <c r="D8" s="31">
        <f>'DataNews 2010'!D8</f>
        <v>81777</v>
      </c>
      <c r="E8" s="31">
        <f>'DataNews 2010'!E8</f>
        <v>54586</v>
      </c>
      <c r="F8" s="31">
        <f>'DataNews 2010'!F8</f>
        <v>1209184</v>
      </c>
      <c r="G8" s="31">
        <f>'DataNews 2010'!G8</f>
        <v>2828053</v>
      </c>
      <c r="H8" s="31">
        <f>'DataNews 2010'!H8</f>
        <v>742493</v>
      </c>
      <c r="I8" s="31">
        <f>'DataNews 2010'!I8</f>
        <v>139008</v>
      </c>
      <c r="J8" s="31">
        <f>'DataNews 2010'!J8</f>
        <v>869333</v>
      </c>
      <c r="K8" s="31">
        <f>'DataNews 2010'!K8</f>
        <v>1304</v>
      </c>
      <c r="L8" s="31">
        <f>'DataNews 2010'!L8</f>
        <v>880335</v>
      </c>
      <c r="M8" s="31">
        <f>'DataNews 2010'!M8</f>
        <v>2632473</v>
      </c>
      <c r="N8" s="31">
        <f>'DataNews 2010'!N8</f>
        <v>195580</v>
      </c>
      <c r="P8" s="38" t="s">
        <v>107</v>
      </c>
      <c r="Q8" s="38" t="str">
        <f t="shared" si="13"/>
        <v>&lt;TD NOWRAP ALIGN=LEFT&gt;&lt;FONT FACE="Times New Roman" SIZE=-2&gt;Village of Ravena&lt;/TD&gt;</v>
      </c>
      <c r="R8" s="38" t="str">
        <f t="shared" si="0"/>
        <v>&lt;TD ALIGN=RIGHT&gt;&lt;FONT FACE="Times New Roman" SIZE=-2&gt;$766.8&lt;/FONT&gt;&lt;/TD&gt;</v>
      </c>
      <c r="S8" s="38" t="str">
        <f t="shared" si="1"/>
        <v>&lt;TD ALIGN=RIGHT&gt;&lt;FONT FACE="Times New Roman" SIZE=-2&gt;$715.7&lt;/FONT&gt;&lt;/TD&gt;</v>
      </c>
      <c r="T8" s="38" t="str">
        <f t="shared" si="2"/>
        <v>&lt;TD ALIGN=RIGHT&gt;&lt;FONT FACE="Times New Roman" SIZE=-2&gt;$81.8&lt;/FONT&gt;&lt;/TD&gt;</v>
      </c>
      <c r="U8" s="38" t="str">
        <f t="shared" si="3"/>
        <v>&lt;TD ALIGN=RIGHT&gt;&lt;FONT FACE="Times New Roman" SIZE=-2&gt;$54.6&lt;/FONT&gt;&lt;/TD&gt;</v>
      </c>
      <c r="V8" s="38" t="str">
        <f t="shared" si="4"/>
        <v>&lt;TD ALIGN=RIGHT&gt;&lt;FONT FACE="Times New Roman" SIZE=-2&gt;$1,209.2&lt;/FONT&gt;&lt;/TD&gt;</v>
      </c>
      <c r="W8" s="38" t="str">
        <f t="shared" si="5"/>
        <v>&lt;TD ALIGN=RIGHT&gt;&lt;FONT FACE="Times New Roman" SIZE=-2&gt;$2,828.1&lt;/FONT&gt;&lt;/TD&gt;</v>
      </c>
      <c r="X8" s="38" t="str">
        <f t="shared" si="6"/>
        <v>&lt;TD ALIGN=RIGHT&gt;&lt;FONT FACE="Times New Roman" SIZE=-2&gt;$742.5&lt;/FONT&gt;&lt;/TD&gt;</v>
      </c>
      <c r="Y8" s="38" t="str">
        <f t="shared" si="7"/>
        <v>&lt;TD ALIGN=RIGHT&gt;&lt;FONT FACE="Times New Roman" SIZE=-2&gt;$139.0&lt;/FONT&gt;&lt;/TD&gt;</v>
      </c>
      <c r="Z8" s="38" t="str">
        <f t="shared" si="8"/>
        <v>&lt;TD ALIGN=RIGHT&gt;&lt;FONT FACE="Times New Roman" SIZE=-2&gt;$869.3&lt;/FONT&gt;&lt;/TD&gt;</v>
      </c>
      <c r="AA8" s="38" t="str">
        <f t="shared" si="9"/>
        <v>&lt;TD ALIGN=RIGHT&gt;&lt;FONT FACE="Times New Roman" SIZE=-2&gt;$1.3&lt;/FONT&gt;&lt;/TD&gt;</v>
      </c>
      <c r="AB8" s="38" t="str">
        <f t="shared" si="10"/>
        <v>&lt;TD ALIGN=RIGHT&gt;&lt;FONT FACE="Times New Roman" SIZE=-2&gt;$880.3&lt;/FONT&gt;&lt;/TD&gt;</v>
      </c>
      <c r="AC8" s="38" t="str">
        <f t="shared" si="11"/>
        <v>&lt;TD ALIGN=RIGHT&gt;&lt;FONT FACE="Times New Roman" SIZE=-2&gt;$2,632.5&lt;/FONT&gt;&lt;/TD&gt;</v>
      </c>
      <c r="AD8" s="38" t="str">
        <f t="shared" si="12"/>
        <v>&lt;TD ALIGN=RIGHT&gt;&lt;FONT FACE="Times New Roman" SIZE=-2&gt;$195.6&lt;/FONT&gt;&lt;/TD&gt;</v>
      </c>
      <c r="AE8" s="38" t="s">
        <v>108</v>
      </c>
    </row>
    <row r="9" spans="1:31">
      <c r="A9" s="4" t="s">
        <v>19</v>
      </c>
      <c r="B9" s="30">
        <f>'DataNews 2010'!B9</f>
        <v>7372391</v>
      </c>
      <c r="C9" s="31">
        <f>'DataNews 2010'!C9</f>
        <v>4886563</v>
      </c>
      <c r="D9" s="31">
        <f>'DataNews 2010'!D9</f>
        <v>3717282</v>
      </c>
      <c r="E9" s="31">
        <f>'DataNews 2010'!E9</f>
        <v>5979887</v>
      </c>
      <c r="F9" s="31">
        <f>'DataNews 2010'!F9</f>
        <v>5942568</v>
      </c>
      <c r="G9" s="31">
        <f>'DataNews 2010'!G9</f>
        <v>27898691</v>
      </c>
      <c r="H9" s="31">
        <f>'DataNews 2010'!H9</f>
        <v>2631834</v>
      </c>
      <c r="I9" s="31">
        <f>'DataNews 2010'!I9</f>
        <v>6982179</v>
      </c>
      <c r="J9" s="31">
        <f>'DataNews 2010'!J9</f>
        <v>9345520</v>
      </c>
      <c r="K9" s="31">
        <f>'DataNews 2010'!K9</f>
        <v>173947</v>
      </c>
      <c r="L9" s="31">
        <f>'DataNews 2010'!L9</f>
        <v>8493473</v>
      </c>
      <c r="M9" s="31">
        <f>'DataNews 2010'!M9</f>
        <v>27626953</v>
      </c>
      <c r="N9" s="31">
        <f>'DataNews 2010'!N9</f>
        <v>271738</v>
      </c>
      <c r="P9" s="38" t="s">
        <v>107</v>
      </c>
      <c r="Q9" s="38" t="str">
        <f t="shared" si="13"/>
        <v>&lt;TD NOWRAP ALIGN=LEFT&gt;&lt;FONT FACE="Times New Roman" SIZE=-2&gt;City of Cohoes&lt;/TD&gt;</v>
      </c>
      <c r="R9" s="38" t="str">
        <f t="shared" si="0"/>
        <v>&lt;TD ALIGN=RIGHT&gt;&lt;FONT FACE="Times New Roman" SIZE=-2&gt;$7,372.4&lt;/FONT&gt;&lt;/TD&gt;</v>
      </c>
      <c r="S9" s="38" t="str">
        <f t="shared" si="1"/>
        <v>&lt;TD ALIGN=RIGHT&gt;&lt;FONT FACE="Times New Roman" SIZE=-2&gt;$4,886.6&lt;/FONT&gt;&lt;/TD&gt;</v>
      </c>
      <c r="T9" s="38" t="str">
        <f t="shared" si="2"/>
        <v>&lt;TD ALIGN=RIGHT&gt;&lt;FONT FACE="Times New Roman" SIZE=-2&gt;$3,717.3&lt;/FONT&gt;&lt;/TD&gt;</v>
      </c>
      <c r="U9" s="38" t="str">
        <f t="shared" si="3"/>
        <v>&lt;TD ALIGN=RIGHT&gt;&lt;FONT FACE="Times New Roman" SIZE=-2&gt;$5,979.9&lt;/FONT&gt;&lt;/TD&gt;</v>
      </c>
      <c r="V9" s="38" t="str">
        <f t="shared" si="4"/>
        <v>&lt;TD ALIGN=RIGHT&gt;&lt;FONT FACE="Times New Roman" SIZE=-2&gt;$5,942.6&lt;/FONT&gt;&lt;/TD&gt;</v>
      </c>
      <c r="W9" s="38" t="str">
        <f t="shared" si="5"/>
        <v>&lt;TD ALIGN=RIGHT&gt;&lt;FONT FACE="Times New Roman" SIZE=-2&gt;$27,898.7&lt;/FONT&gt;&lt;/TD&gt;</v>
      </c>
      <c r="X9" s="38" t="str">
        <f t="shared" si="6"/>
        <v>&lt;TD ALIGN=RIGHT&gt;&lt;FONT FACE="Times New Roman" SIZE=-2&gt;$2,631.8&lt;/FONT&gt;&lt;/TD&gt;</v>
      </c>
      <c r="Y9" s="38" t="str">
        <f t="shared" si="7"/>
        <v>&lt;TD ALIGN=RIGHT&gt;&lt;FONT FACE="Times New Roman" SIZE=-2&gt;$6,982.2&lt;/FONT&gt;&lt;/TD&gt;</v>
      </c>
      <c r="Z9" s="38" t="str">
        <f t="shared" si="8"/>
        <v>&lt;TD ALIGN=RIGHT&gt;&lt;FONT FACE="Times New Roman" SIZE=-2&gt;$9,345.5&lt;/FONT&gt;&lt;/TD&gt;</v>
      </c>
      <c r="AA9" s="38" t="str">
        <f t="shared" si="9"/>
        <v>&lt;TD ALIGN=RIGHT&gt;&lt;FONT FACE="Times New Roman" SIZE=-2&gt;$173.9&lt;/FONT&gt;&lt;/TD&gt;</v>
      </c>
      <c r="AB9" s="38" t="str">
        <f t="shared" si="10"/>
        <v>&lt;TD ALIGN=RIGHT&gt;&lt;FONT FACE="Times New Roman" SIZE=-2&gt;$8,493.5&lt;/FONT&gt;&lt;/TD&gt;</v>
      </c>
      <c r="AC9" s="38" t="str">
        <f t="shared" si="11"/>
        <v>&lt;TD ALIGN=RIGHT&gt;&lt;FONT FACE="Times New Roman" SIZE=-2&gt;$27,627.0&lt;/FONT&gt;&lt;/TD&gt;</v>
      </c>
      <c r="AD9" s="38" t="str">
        <f t="shared" si="12"/>
        <v>&lt;TD ALIGN=RIGHT&gt;&lt;FONT FACE="Times New Roman" SIZE=-2&gt;$271.7&lt;/FONT&gt;&lt;/TD&gt;</v>
      </c>
      <c r="AE9" s="38" t="s">
        <v>108</v>
      </c>
    </row>
    <row r="10" spans="1:31">
      <c r="A10" s="5" t="s">
        <v>20</v>
      </c>
      <c r="B10" s="30">
        <f>'DataNews 2010'!B10</f>
        <v>31071215</v>
      </c>
      <c r="C10" s="31">
        <f>'DataNews 2010'!C10</f>
        <v>19446154</v>
      </c>
      <c r="D10" s="31">
        <f>'DataNews 2010'!D10</f>
        <v>3912479</v>
      </c>
      <c r="E10" s="31">
        <f>'DataNews 2010'!E10</f>
        <v>6767989</v>
      </c>
      <c r="F10" s="31">
        <f>'DataNews 2010'!F10</f>
        <v>40824674</v>
      </c>
      <c r="G10" s="31">
        <f>'DataNews 2010'!G10</f>
        <v>102022511</v>
      </c>
      <c r="H10" s="31">
        <f>'DataNews 2010'!H10</f>
        <v>19791192</v>
      </c>
      <c r="I10" s="31">
        <f>'DataNews 2010'!I10</f>
        <v>23617019</v>
      </c>
      <c r="J10" s="31">
        <f>'DataNews 2010'!J10</f>
        <v>26000187</v>
      </c>
      <c r="K10" s="31">
        <f>'DataNews 2010'!K10</f>
        <v>893013</v>
      </c>
      <c r="L10" s="31">
        <f>'DataNews 2010'!L10</f>
        <v>38331970</v>
      </c>
      <c r="M10" s="31">
        <f>'DataNews 2010'!M10</f>
        <v>108633381</v>
      </c>
      <c r="N10" s="31">
        <f>'DataNews 2010'!N10</f>
        <v>-6610870</v>
      </c>
      <c r="P10" s="38" t="s">
        <v>107</v>
      </c>
      <c r="Q10" s="38" t="str">
        <f t="shared" si="13"/>
        <v>&lt;TD NOWRAP ALIGN=LEFT&gt;&lt;FONT FACE="Times New Roman" SIZE=-2&gt;Town of Colonie&lt;/TD&gt;</v>
      </c>
      <c r="R10" s="38" t="str">
        <f t="shared" si="0"/>
        <v>&lt;TD ALIGN=RIGHT&gt;&lt;FONT FACE="Times New Roman" SIZE=-2&gt;$31,071.2&lt;/FONT&gt;&lt;/TD&gt;</v>
      </c>
      <c r="S10" s="38" t="str">
        <f t="shared" si="1"/>
        <v>&lt;TD ALIGN=RIGHT&gt;&lt;FONT FACE="Times New Roman" SIZE=-2&gt;$19,446.2&lt;/FONT&gt;&lt;/TD&gt;</v>
      </c>
      <c r="T10" s="38" t="str">
        <f t="shared" si="2"/>
        <v>&lt;TD ALIGN=RIGHT&gt;&lt;FONT FACE="Times New Roman" SIZE=-2&gt;$3,912.5&lt;/FONT&gt;&lt;/TD&gt;</v>
      </c>
      <c r="U10" s="38" t="str">
        <f t="shared" si="3"/>
        <v>&lt;TD ALIGN=RIGHT&gt;&lt;FONT FACE="Times New Roman" SIZE=-2&gt;$6,768.0&lt;/FONT&gt;&lt;/TD&gt;</v>
      </c>
      <c r="V10" s="38" t="str">
        <f t="shared" si="4"/>
        <v>&lt;TD ALIGN=RIGHT&gt;&lt;FONT FACE="Times New Roman" SIZE=-2&gt;$40,824.7&lt;/FONT&gt;&lt;/TD&gt;</v>
      </c>
      <c r="W10" s="38" t="str">
        <f t="shared" si="5"/>
        <v>&lt;TD ALIGN=RIGHT&gt;&lt;FONT FACE="Times New Roman" SIZE=-2&gt;$102,022.5&lt;/FONT&gt;&lt;/TD&gt;</v>
      </c>
      <c r="X10" s="38" t="str">
        <f t="shared" si="6"/>
        <v>&lt;TD ALIGN=RIGHT&gt;&lt;FONT FACE="Times New Roman" SIZE=-2&gt;$19,791.2&lt;/FONT&gt;&lt;/TD&gt;</v>
      </c>
      <c r="Y10" s="38" t="str">
        <f t="shared" si="7"/>
        <v>&lt;TD ALIGN=RIGHT&gt;&lt;FONT FACE="Times New Roman" SIZE=-2&gt;$23,617.0&lt;/FONT&gt;&lt;/TD&gt;</v>
      </c>
      <c r="Z10" s="38" t="str">
        <f t="shared" si="8"/>
        <v>&lt;TD ALIGN=RIGHT&gt;&lt;FONT FACE="Times New Roman" SIZE=-2&gt;$26,000.2&lt;/FONT&gt;&lt;/TD&gt;</v>
      </c>
      <c r="AA10" s="38" t="str">
        <f t="shared" si="9"/>
        <v>&lt;TD ALIGN=RIGHT&gt;&lt;FONT FACE="Times New Roman" SIZE=-2&gt;$893.0&lt;/FONT&gt;&lt;/TD&gt;</v>
      </c>
      <c r="AB10" s="38" t="str">
        <f t="shared" si="10"/>
        <v>&lt;TD ALIGN=RIGHT&gt;&lt;FONT FACE="Times New Roman" SIZE=-2&gt;$38,332.0&lt;/FONT&gt;&lt;/TD&gt;</v>
      </c>
      <c r="AC10" s="38" t="str">
        <f t="shared" si="11"/>
        <v>&lt;TD ALIGN=RIGHT&gt;&lt;FONT FACE="Times New Roman" SIZE=-2&gt;$108,633.4&lt;/FONT&gt;&lt;/TD&gt;</v>
      </c>
      <c r="AD10" s="38" t="str">
        <f t="shared" si="12"/>
        <v>&lt;TD ALIGN=RIGHT&gt;&lt;FONT FACE="Times New Roman" SIZE=-2 COLOR=#FF0000&gt;($6,610.9)&lt;/FONT&gt;&lt;/TD&gt;</v>
      </c>
      <c r="AE10" s="38" t="s">
        <v>108</v>
      </c>
    </row>
    <row r="11" spans="1:31">
      <c r="A11" s="6" t="s">
        <v>21</v>
      </c>
      <c r="B11" s="30">
        <f>'DataNews 2010'!B11</f>
        <v>1201129</v>
      </c>
      <c r="C11" s="31">
        <f>'DataNews 2010'!C11</f>
        <v>2326038</v>
      </c>
      <c r="D11" s="31">
        <f>'DataNews 2010'!D11</f>
        <v>187683</v>
      </c>
      <c r="E11" s="31">
        <f>'DataNews 2010'!E11</f>
        <v>115892</v>
      </c>
      <c r="F11" s="31">
        <f>'DataNews 2010'!F11</f>
        <v>3712334</v>
      </c>
      <c r="G11" s="31">
        <f>'DataNews 2010'!G11</f>
        <v>7543076</v>
      </c>
      <c r="H11" s="31">
        <f>'DataNews 2010'!H11</f>
        <v>708727</v>
      </c>
      <c r="I11" s="31">
        <f>'DataNews 2010'!I11</f>
        <v>345518</v>
      </c>
      <c r="J11" s="31">
        <f>'DataNews 2010'!J11</f>
        <v>3801582</v>
      </c>
      <c r="K11" s="31">
        <f>'DataNews 2010'!K11</f>
        <v>25994</v>
      </c>
      <c r="L11" s="31">
        <f>'DataNews 2010'!L11</f>
        <v>2297160</v>
      </c>
      <c r="M11" s="31">
        <f>'DataNews 2010'!M11</f>
        <v>7178981</v>
      </c>
      <c r="N11" s="31">
        <f>'DataNews 2010'!N11</f>
        <v>364095</v>
      </c>
      <c r="P11" s="38" t="s">
        <v>107</v>
      </c>
      <c r="Q11" s="38" t="str">
        <f t="shared" si="13"/>
        <v>&lt;TD NOWRAP ALIGN=LEFT&gt;&lt;FONT FACE="Times New Roman" SIZE=-2&gt;Village of Colonie&lt;/TD&gt;</v>
      </c>
      <c r="R11" s="38" t="str">
        <f t="shared" si="0"/>
        <v>&lt;TD ALIGN=RIGHT&gt;&lt;FONT FACE="Times New Roman" SIZE=-2&gt;$1,201.1&lt;/FONT&gt;&lt;/TD&gt;</v>
      </c>
      <c r="S11" s="38" t="str">
        <f t="shared" si="1"/>
        <v>&lt;TD ALIGN=RIGHT&gt;&lt;FONT FACE="Times New Roman" SIZE=-2&gt;$2,326.0&lt;/FONT&gt;&lt;/TD&gt;</v>
      </c>
      <c r="T11" s="38" t="str">
        <f t="shared" si="2"/>
        <v>&lt;TD ALIGN=RIGHT&gt;&lt;FONT FACE="Times New Roman" SIZE=-2&gt;$187.7&lt;/FONT&gt;&lt;/TD&gt;</v>
      </c>
      <c r="U11" s="38" t="str">
        <f t="shared" si="3"/>
        <v>&lt;TD ALIGN=RIGHT&gt;&lt;FONT FACE="Times New Roman" SIZE=-2&gt;$115.9&lt;/FONT&gt;&lt;/TD&gt;</v>
      </c>
      <c r="V11" s="38" t="str">
        <f t="shared" si="4"/>
        <v>&lt;TD ALIGN=RIGHT&gt;&lt;FONT FACE="Times New Roman" SIZE=-2&gt;$3,712.3&lt;/FONT&gt;&lt;/TD&gt;</v>
      </c>
      <c r="W11" s="38" t="str">
        <f t="shared" si="5"/>
        <v>&lt;TD ALIGN=RIGHT&gt;&lt;FONT FACE="Times New Roman" SIZE=-2&gt;$7,543.1&lt;/FONT&gt;&lt;/TD&gt;</v>
      </c>
      <c r="X11" s="38" t="str">
        <f t="shared" si="6"/>
        <v>&lt;TD ALIGN=RIGHT&gt;&lt;FONT FACE="Times New Roman" SIZE=-2&gt;$708.7&lt;/FONT&gt;&lt;/TD&gt;</v>
      </c>
      <c r="Y11" s="38" t="str">
        <f t="shared" si="7"/>
        <v>&lt;TD ALIGN=RIGHT&gt;&lt;FONT FACE="Times New Roman" SIZE=-2&gt;$345.5&lt;/FONT&gt;&lt;/TD&gt;</v>
      </c>
      <c r="Z11" s="38" t="str">
        <f t="shared" si="8"/>
        <v>&lt;TD ALIGN=RIGHT&gt;&lt;FONT FACE="Times New Roman" SIZE=-2&gt;$3,801.6&lt;/FONT&gt;&lt;/TD&gt;</v>
      </c>
      <c r="AA11" s="38" t="str">
        <f t="shared" si="9"/>
        <v>&lt;TD ALIGN=RIGHT&gt;&lt;FONT FACE="Times New Roman" SIZE=-2&gt;$26.0&lt;/FONT&gt;&lt;/TD&gt;</v>
      </c>
      <c r="AB11" s="38" t="str">
        <f t="shared" si="10"/>
        <v>&lt;TD ALIGN=RIGHT&gt;&lt;FONT FACE="Times New Roman" SIZE=-2&gt;$2,297.2&lt;/FONT&gt;&lt;/TD&gt;</v>
      </c>
      <c r="AC11" s="38" t="str">
        <f t="shared" si="11"/>
        <v>&lt;TD ALIGN=RIGHT&gt;&lt;FONT FACE="Times New Roman" SIZE=-2&gt;$7,179.0&lt;/FONT&gt;&lt;/TD&gt;</v>
      </c>
      <c r="AD11" s="38" t="str">
        <f t="shared" si="12"/>
        <v>&lt;TD ALIGN=RIGHT&gt;&lt;FONT FACE="Times New Roman" SIZE=-2&gt;$364.1&lt;/FONT&gt;&lt;/TD&gt;</v>
      </c>
      <c r="AE11" s="38" t="s">
        <v>108</v>
      </c>
    </row>
    <row r="12" spans="1:31">
      <c r="A12" s="6" t="s">
        <v>22</v>
      </c>
      <c r="B12" s="30">
        <f>'DataNews 2010'!B12</f>
        <v>1800229</v>
      </c>
      <c r="C12" s="31">
        <f>'DataNews 2010'!C12</f>
        <v>1288251</v>
      </c>
      <c r="D12" s="31">
        <f>'DataNews 2010'!D12</f>
        <v>131927</v>
      </c>
      <c r="E12" s="31">
        <f>'DataNews 2010'!E12</f>
        <v>25848</v>
      </c>
      <c r="F12" s="31">
        <f>'DataNews 2010'!F12</f>
        <v>1899686</v>
      </c>
      <c r="G12" s="31">
        <f>'DataNews 2010'!G12</f>
        <v>5145941</v>
      </c>
      <c r="H12" s="31">
        <f>'DataNews 2010'!H12</f>
        <v>630602</v>
      </c>
      <c r="I12" s="31">
        <f>'DataNews 2010'!I12</f>
        <v>1176266</v>
      </c>
      <c r="J12" s="31">
        <f>'DataNews 2010'!J12</f>
        <v>1925997</v>
      </c>
      <c r="K12" s="31">
        <f>'DataNews 2010'!K12</f>
        <v>4476</v>
      </c>
      <c r="L12" s="31">
        <f>'DataNews 2010'!L12</f>
        <v>858876</v>
      </c>
      <c r="M12" s="31">
        <f>'DataNews 2010'!M12</f>
        <v>4596217</v>
      </c>
      <c r="N12" s="31">
        <f>'DataNews 2010'!N12</f>
        <v>549724</v>
      </c>
      <c r="P12" s="38" t="s">
        <v>107</v>
      </c>
      <c r="Q12" s="38" t="str">
        <f t="shared" si="13"/>
        <v>&lt;TD NOWRAP ALIGN=LEFT&gt;&lt;FONT FACE="Times New Roman" SIZE=-2&gt;Village of Menands&lt;/TD&gt;</v>
      </c>
      <c r="R12" s="38" t="str">
        <f t="shared" si="0"/>
        <v>&lt;TD ALIGN=RIGHT&gt;&lt;FONT FACE="Times New Roman" SIZE=-2&gt;$1,800.2&lt;/FONT&gt;&lt;/TD&gt;</v>
      </c>
      <c r="S12" s="38" t="str">
        <f t="shared" si="1"/>
        <v>&lt;TD ALIGN=RIGHT&gt;&lt;FONT FACE="Times New Roman" SIZE=-2&gt;$1,288.3&lt;/FONT&gt;&lt;/TD&gt;</v>
      </c>
      <c r="T12" s="38" t="str">
        <f t="shared" si="2"/>
        <v>&lt;TD ALIGN=RIGHT&gt;&lt;FONT FACE="Times New Roman" SIZE=-2&gt;$131.9&lt;/FONT&gt;&lt;/TD&gt;</v>
      </c>
      <c r="U12" s="38" t="str">
        <f t="shared" si="3"/>
        <v>&lt;TD ALIGN=RIGHT&gt;&lt;FONT FACE="Times New Roman" SIZE=-2&gt;$25.8&lt;/FONT&gt;&lt;/TD&gt;</v>
      </c>
      <c r="V12" s="38" t="str">
        <f t="shared" si="4"/>
        <v>&lt;TD ALIGN=RIGHT&gt;&lt;FONT FACE="Times New Roman" SIZE=-2&gt;$1,899.7&lt;/FONT&gt;&lt;/TD&gt;</v>
      </c>
      <c r="W12" s="38" t="str">
        <f t="shared" si="5"/>
        <v>&lt;TD ALIGN=RIGHT&gt;&lt;FONT FACE="Times New Roman" SIZE=-2&gt;$5,145.9&lt;/FONT&gt;&lt;/TD&gt;</v>
      </c>
      <c r="X12" s="38" t="str">
        <f t="shared" si="6"/>
        <v>&lt;TD ALIGN=RIGHT&gt;&lt;FONT FACE="Times New Roman" SIZE=-2&gt;$630.6&lt;/FONT&gt;&lt;/TD&gt;</v>
      </c>
      <c r="Y12" s="38" t="str">
        <f t="shared" si="7"/>
        <v>&lt;TD ALIGN=RIGHT&gt;&lt;FONT FACE="Times New Roman" SIZE=-2&gt;$1,176.3&lt;/FONT&gt;&lt;/TD&gt;</v>
      </c>
      <c r="Z12" s="38" t="str">
        <f t="shared" si="8"/>
        <v>&lt;TD ALIGN=RIGHT&gt;&lt;FONT FACE="Times New Roman" SIZE=-2&gt;$1,926.0&lt;/FONT&gt;&lt;/TD&gt;</v>
      </c>
      <c r="AA12" s="38" t="str">
        <f t="shared" si="9"/>
        <v>&lt;TD ALIGN=RIGHT&gt;&lt;FONT FACE="Times New Roman" SIZE=-2&gt;$4.5&lt;/FONT&gt;&lt;/TD&gt;</v>
      </c>
      <c r="AB12" s="38" t="str">
        <f t="shared" si="10"/>
        <v>&lt;TD ALIGN=RIGHT&gt;&lt;FONT FACE="Times New Roman" SIZE=-2&gt;$858.9&lt;/FONT&gt;&lt;/TD&gt;</v>
      </c>
      <c r="AC12" s="38" t="str">
        <f t="shared" si="11"/>
        <v>&lt;TD ALIGN=RIGHT&gt;&lt;FONT FACE="Times New Roman" SIZE=-2&gt;$4,596.2&lt;/FONT&gt;&lt;/TD&gt;</v>
      </c>
      <c r="AD12" s="38" t="str">
        <f t="shared" si="12"/>
        <v>&lt;TD ALIGN=RIGHT&gt;&lt;FONT FACE="Times New Roman" SIZE=-2&gt;$549.7&lt;/FONT&gt;&lt;/TD&gt;</v>
      </c>
      <c r="AE12" s="38" t="s">
        <v>108</v>
      </c>
    </row>
    <row r="13" spans="1:31">
      <c r="A13" s="4" t="s">
        <v>106</v>
      </c>
      <c r="B13" s="30">
        <f>'DataNews 2010'!B13</f>
        <v>2102833</v>
      </c>
      <c r="C13" s="31">
        <f>'DataNews 2010'!C13</f>
        <v>657742</v>
      </c>
      <c r="D13" s="31">
        <f>'DataNews 2010'!D13</f>
        <v>175303</v>
      </c>
      <c r="E13" s="31">
        <f>'DataNews 2010'!E13</f>
        <v>381400</v>
      </c>
      <c r="F13" s="31">
        <f>'DataNews 2010'!F13</f>
        <v>2003113</v>
      </c>
      <c r="G13" s="31">
        <f>'DataNews 2010'!G13</f>
        <v>5320391</v>
      </c>
      <c r="H13" s="31">
        <f>'DataNews 2010'!H13</f>
        <v>842699</v>
      </c>
      <c r="I13" s="31">
        <f>'DataNews 2010'!I13</f>
        <v>1122798</v>
      </c>
      <c r="J13" s="31">
        <f>'DataNews 2010'!J13</f>
        <v>1417066</v>
      </c>
      <c r="K13" s="31">
        <f>'DataNews 2010'!K13</f>
        <v>0</v>
      </c>
      <c r="L13" s="31">
        <f>'DataNews 2010'!L13</f>
        <v>1620882</v>
      </c>
      <c r="M13" s="31">
        <f>'DataNews 2010'!M13</f>
        <v>5003445</v>
      </c>
      <c r="N13" s="31">
        <f>'DataNews 2010'!N13</f>
        <v>316946</v>
      </c>
      <c r="P13" s="38" t="s">
        <v>107</v>
      </c>
      <c r="Q13" s="38" t="str">
        <f t="shared" si="13"/>
        <v>&lt;TD NOWRAP ALIGN=LEFT&gt;&lt;FONT FACE="Times New Roman" SIZE=-2&gt;Town/Village of Green Island&lt;/TD&gt;</v>
      </c>
      <c r="R13" s="38" t="str">
        <f t="shared" si="0"/>
        <v>&lt;TD ALIGN=RIGHT&gt;&lt;FONT FACE="Times New Roman" SIZE=-2&gt;$2,102.8&lt;/FONT&gt;&lt;/TD&gt;</v>
      </c>
      <c r="S13" s="38" t="str">
        <f t="shared" si="1"/>
        <v>&lt;TD ALIGN=RIGHT&gt;&lt;FONT FACE="Times New Roman" SIZE=-2&gt;$657.7&lt;/FONT&gt;&lt;/TD&gt;</v>
      </c>
      <c r="T13" s="38" t="str">
        <f t="shared" si="2"/>
        <v>&lt;TD ALIGN=RIGHT&gt;&lt;FONT FACE="Times New Roman" SIZE=-2&gt;$175.3&lt;/FONT&gt;&lt;/TD&gt;</v>
      </c>
      <c r="U13" s="38" t="str">
        <f t="shared" si="3"/>
        <v>&lt;TD ALIGN=RIGHT&gt;&lt;FONT FACE="Times New Roman" SIZE=-2&gt;$381.4&lt;/FONT&gt;&lt;/TD&gt;</v>
      </c>
      <c r="V13" s="38" t="str">
        <f t="shared" si="4"/>
        <v>&lt;TD ALIGN=RIGHT&gt;&lt;FONT FACE="Times New Roman" SIZE=-2&gt;$2,003.1&lt;/FONT&gt;&lt;/TD&gt;</v>
      </c>
      <c r="W13" s="38" t="str">
        <f t="shared" si="5"/>
        <v>&lt;TD ALIGN=RIGHT&gt;&lt;FONT FACE="Times New Roman" SIZE=-2&gt;$5,320.4&lt;/FONT&gt;&lt;/TD&gt;</v>
      </c>
      <c r="X13" s="38" t="str">
        <f t="shared" si="6"/>
        <v>&lt;TD ALIGN=RIGHT&gt;&lt;FONT FACE="Times New Roman" SIZE=-2&gt;$842.7&lt;/FONT&gt;&lt;/TD&gt;</v>
      </c>
      <c r="Y13" s="38" t="str">
        <f t="shared" si="7"/>
        <v>&lt;TD ALIGN=RIGHT&gt;&lt;FONT FACE="Times New Roman" SIZE=-2&gt;$1,122.8&lt;/FONT&gt;&lt;/TD&gt;</v>
      </c>
      <c r="Z13" s="38" t="str">
        <f t="shared" si="8"/>
        <v>&lt;TD ALIGN=RIGHT&gt;&lt;FONT FACE="Times New Roman" SIZE=-2&gt;$1,417.1&lt;/FONT&gt;&lt;/TD&gt;</v>
      </c>
      <c r="AA13" s="38" t="str">
        <f t="shared" si="9"/>
        <v>&lt;TD ALIGN=RIGHT&gt;&lt;FONT FACE="Times New Roman" SIZE=-2&gt;$0.0&lt;/FONT&gt;&lt;/TD&gt;</v>
      </c>
      <c r="AB13" s="38" t="str">
        <f t="shared" si="10"/>
        <v>&lt;TD ALIGN=RIGHT&gt;&lt;FONT FACE="Times New Roman" SIZE=-2&gt;$1,620.9&lt;/FONT&gt;&lt;/TD&gt;</v>
      </c>
      <c r="AC13" s="38" t="str">
        <f t="shared" si="11"/>
        <v>&lt;TD ALIGN=RIGHT&gt;&lt;FONT FACE="Times New Roman" SIZE=-2&gt;$5,003.4&lt;/FONT&gt;&lt;/TD&gt;</v>
      </c>
      <c r="AD13" s="38" t="str">
        <f t="shared" si="12"/>
        <v>&lt;TD ALIGN=RIGHT&gt;&lt;FONT FACE="Times New Roman" SIZE=-2&gt;$316.9&lt;/FONT&gt;&lt;/TD&gt;</v>
      </c>
      <c r="AE13" s="38" t="s">
        <v>108</v>
      </c>
    </row>
    <row r="14" spans="1:31">
      <c r="A14" s="5" t="s">
        <v>23</v>
      </c>
      <c r="B14" s="30">
        <f>'DataNews 2010'!B14</f>
        <v>8364308</v>
      </c>
      <c r="C14" s="31">
        <f>'DataNews 2010'!C14</f>
        <v>9747640</v>
      </c>
      <c r="D14" s="31">
        <f>'DataNews 2010'!D14</f>
        <v>1624711</v>
      </c>
      <c r="E14" s="31">
        <f>'DataNews 2010'!E14</f>
        <v>586027</v>
      </c>
      <c r="F14" s="31">
        <f>'DataNews 2010'!F14</f>
        <v>10574375</v>
      </c>
      <c r="G14" s="31">
        <f>'DataNews 2010'!G14</f>
        <v>30897061</v>
      </c>
      <c r="H14" s="31">
        <f>'DataNews 2010'!H14</f>
        <v>2592473</v>
      </c>
      <c r="I14" s="31">
        <f>'DataNews 2010'!I14</f>
        <v>6690465</v>
      </c>
      <c r="J14" s="31">
        <f>'DataNews 2010'!J14</f>
        <v>11888859</v>
      </c>
      <c r="K14" s="31">
        <f>'DataNews 2010'!K14</f>
        <v>648865</v>
      </c>
      <c r="L14" s="31">
        <f>'DataNews 2010'!L14</f>
        <v>10372030</v>
      </c>
      <c r="M14" s="31">
        <f>'DataNews 2010'!M14</f>
        <v>32192692</v>
      </c>
      <c r="N14" s="31">
        <f>'DataNews 2010'!N14</f>
        <v>-1295631</v>
      </c>
      <c r="P14" s="38" t="s">
        <v>107</v>
      </c>
      <c r="Q14" s="38" t="str">
        <f t="shared" si="13"/>
        <v>&lt;TD NOWRAP ALIGN=LEFT&gt;&lt;FONT FACE="Times New Roman" SIZE=-2&gt;Town of Guilderland&lt;/TD&gt;</v>
      </c>
      <c r="R14" s="38" t="str">
        <f t="shared" si="0"/>
        <v>&lt;TD ALIGN=RIGHT&gt;&lt;FONT FACE="Times New Roman" SIZE=-2&gt;$8,364.3&lt;/FONT&gt;&lt;/TD&gt;</v>
      </c>
      <c r="S14" s="38" t="str">
        <f t="shared" si="1"/>
        <v>&lt;TD ALIGN=RIGHT&gt;&lt;FONT FACE="Times New Roman" SIZE=-2&gt;$9,747.6&lt;/FONT&gt;&lt;/TD&gt;</v>
      </c>
      <c r="T14" s="38" t="str">
        <f t="shared" si="2"/>
        <v>&lt;TD ALIGN=RIGHT&gt;&lt;FONT FACE="Times New Roman" SIZE=-2&gt;$1,624.7&lt;/FONT&gt;&lt;/TD&gt;</v>
      </c>
      <c r="U14" s="38" t="str">
        <f t="shared" si="3"/>
        <v>&lt;TD ALIGN=RIGHT&gt;&lt;FONT FACE="Times New Roman" SIZE=-2&gt;$586.0&lt;/FONT&gt;&lt;/TD&gt;</v>
      </c>
      <c r="V14" s="38" t="str">
        <f t="shared" si="4"/>
        <v>&lt;TD ALIGN=RIGHT&gt;&lt;FONT FACE="Times New Roman" SIZE=-2&gt;$10,574.4&lt;/FONT&gt;&lt;/TD&gt;</v>
      </c>
      <c r="W14" s="38" t="str">
        <f t="shared" si="5"/>
        <v>&lt;TD ALIGN=RIGHT&gt;&lt;FONT FACE="Times New Roman" SIZE=-2&gt;$30,897.1&lt;/FONT&gt;&lt;/TD&gt;</v>
      </c>
      <c r="X14" s="38" t="str">
        <f t="shared" si="6"/>
        <v>&lt;TD ALIGN=RIGHT&gt;&lt;FONT FACE="Times New Roman" SIZE=-2&gt;$2,592.5&lt;/FONT&gt;&lt;/TD&gt;</v>
      </c>
      <c r="Y14" s="38" t="str">
        <f t="shared" si="7"/>
        <v>&lt;TD ALIGN=RIGHT&gt;&lt;FONT FACE="Times New Roman" SIZE=-2&gt;$6,690.5&lt;/FONT&gt;&lt;/TD&gt;</v>
      </c>
      <c r="Z14" s="38" t="str">
        <f t="shared" si="8"/>
        <v>&lt;TD ALIGN=RIGHT&gt;&lt;FONT FACE="Times New Roman" SIZE=-2&gt;$11,888.9&lt;/FONT&gt;&lt;/TD&gt;</v>
      </c>
      <c r="AA14" s="38" t="str">
        <f t="shared" si="9"/>
        <v>&lt;TD ALIGN=RIGHT&gt;&lt;FONT FACE="Times New Roman" SIZE=-2&gt;$648.9&lt;/FONT&gt;&lt;/TD&gt;</v>
      </c>
      <c r="AB14" s="38" t="str">
        <f t="shared" si="10"/>
        <v>&lt;TD ALIGN=RIGHT&gt;&lt;FONT FACE="Times New Roman" SIZE=-2&gt;$10,372.0&lt;/FONT&gt;&lt;/TD&gt;</v>
      </c>
      <c r="AC14" s="38" t="str">
        <f t="shared" si="11"/>
        <v>&lt;TD ALIGN=RIGHT&gt;&lt;FONT FACE="Times New Roman" SIZE=-2&gt;$32,192.7&lt;/FONT&gt;&lt;/TD&gt;</v>
      </c>
      <c r="AD14" s="38" t="str">
        <f t="shared" si="12"/>
        <v>&lt;TD ALIGN=RIGHT&gt;&lt;FONT FACE="Times New Roman" SIZE=-2 COLOR=#FF0000&gt;($1,295.6)&lt;/FONT&gt;&lt;/TD&gt;</v>
      </c>
      <c r="AE14" s="38" t="s">
        <v>108</v>
      </c>
    </row>
    <row r="15" spans="1:31">
      <c r="A15" s="6" t="s">
        <v>24</v>
      </c>
      <c r="B15" s="30">
        <f>'DataNews 2010'!B15</f>
        <v>275236</v>
      </c>
      <c r="C15" s="31">
        <f>'DataNews 2010'!C15</f>
        <v>533455</v>
      </c>
      <c r="D15" s="31">
        <f>'DataNews 2010'!D15</f>
        <v>72482</v>
      </c>
      <c r="E15" s="31">
        <f>'DataNews 2010'!E15</f>
        <v>10452</v>
      </c>
      <c r="F15" s="31">
        <f>'DataNews 2010'!F15</f>
        <v>1048598</v>
      </c>
      <c r="G15" s="31">
        <f>'DataNews 2010'!G15</f>
        <v>1940223</v>
      </c>
      <c r="H15" s="31">
        <f>'DataNews 2010'!H15</f>
        <v>267391</v>
      </c>
      <c r="I15" s="31">
        <f>'DataNews 2010'!I15</f>
        <v>417249</v>
      </c>
      <c r="J15" s="31">
        <f>'DataNews 2010'!J15</f>
        <v>742064</v>
      </c>
      <c r="K15" s="31">
        <f>'DataNews 2010'!K15</f>
        <v>0</v>
      </c>
      <c r="L15" s="31">
        <f>'DataNews 2010'!L15</f>
        <v>493354</v>
      </c>
      <c r="M15" s="31">
        <f>'DataNews 2010'!M15</f>
        <v>1920058</v>
      </c>
      <c r="N15" s="31">
        <f>'DataNews 2010'!N15</f>
        <v>20165</v>
      </c>
      <c r="P15" s="38" t="s">
        <v>107</v>
      </c>
      <c r="Q15" s="38" t="str">
        <f t="shared" si="13"/>
        <v>&lt;TD NOWRAP ALIGN=LEFT&gt;&lt;FONT FACE="Times New Roman" SIZE=-2&gt;Village of Altamont&lt;/TD&gt;</v>
      </c>
      <c r="R15" s="38" t="str">
        <f t="shared" si="0"/>
        <v>&lt;TD ALIGN=RIGHT&gt;&lt;FONT FACE="Times New Roman" SIZE=-2&gt;$275.2&lt;/FONT&gt;&lt;/TD&gt;</v>
      </c>
      <c r="S15" s="38" t="str">
        <f t="shared" si="1"/>
        <v>&lt;TD ALIGN=RIGHT&gt;&lt;FONT FACE="Times New Roman" SIZE=-2&gt;$533.5&lt;/FONT&gt;&lt;/TD&gt;</v>
      </c>
      <c r="T15" s="38" t="str">
        <f t="shared" si="2"/>
        <v>&lt;TD ALIGN=RIGHT&gt;&lt;FONT FACE="Times New Roman" SIZE=-2&gt;$72.5&lt;/FONT&gt;&lt;/TD&gt;</v>
      </c>
      <c r="U15" s="38" t="str">
        <f t="shared" si="3"/>
        <v>&lt;TD ALIGN=RIGHT&gt;&lt;FONT FACE="Times New Roman" SIZE=-2&gt;$10.5&lt;/FONT&gt;&lt;/TD&gt;</v>
      </c>
      <c r="V15" s="38" t="str">
        <f t="shared" si="4"/>
        <v>&lt;TD ALIGN=RIGHT&gt;&lt;FONT FACE="Times New Roman" SIZE=-2&gt;$1,048.6&lt;/FONT&gt;&lt;/TD&gt;</v>
      </c>
      <c r="W15" s="38" t="str">
        <f t="shared" si="5"/>
        <v>&lt;TD ALIGN=RIGHT&gt;&lt;FONT FACE="Times New Roman" SIZE=-2&gt;$1,940.2&lt;/FONT&gt;&lt;/TD&gt;</v>
      </c>
      <c r="X15" s="38" t="str">
        <f t="shared" si="6"/>
        <v>&lt;TD ALIGN=RIGHT&gt;&lt;FONT FACE="Times New Roman" SIZE=-2&gt;$267.4&lt;/FONT&gt;&lt;/TD&gt;</v>
      </c>
      <c r="Y15" s="38" t="str">
        <f t="shared" si="7"/>
        <v>&lt;TD ALIGN=RIGHT&gt;&lt;FONT FACE="Times New Roman" SIZE=-2&gt;$417.2&lt;/FONT&gt;&lt;/TD&gt;</v>
      </c>
      <c r="Z15" s="38" t="str">
        <f t="shared" si="8"/>
        <v>&lt;TD ALIGN=RIGHT&gt;&lt;FONT FACE="Times New Roman" SIZE=-2&gt;$742.1&lt;/FONT&gt;&lt;/TD&gt;</v>
      </c>
      <c r="AA15" s="38" t="str">
        <f t="shared" si="9"/>
        <v>&lt;TD ALIGN=RIGHT&gt;&lt;FONT FACE="Times New Roman" SIZE=-2&gt;$0.0&lt;/FONT&gt;&lt;/TD&gt;</v>
      </c>
      <c r="AB15" s="38" t="str">
        <f t="shared" si="10"/>
        <v>&lt;TD ALIGN=RIGHT&gt;&lt;FONT FACE="Times New Roman" SIZE=-2&gt;$493.4&lt;/FONT&gt;&lt;/TD&gt;</v>
      </c>
      <c r="AC15" s="38" t="str">
        <f t="shared" si="11"/>
        <v>&lt;TD ALIGN=RIGHT&gt;&lt;FONT FACE="Times New Roman" SIZE=-2&gt;$1,920.1&lt;/FONT&gt;&lt;/TD&gt;</v>
      </c>
      <c r="AD15" s="38" t="str">
        <f t="shared" si="12"/>
        <v>&lt;TD ALIGN=RIGHT&gt;&lt;FONT FACE="Times New Roman" SIZE=-2&gt;$20.2&lt;/FONT&gt;&lt;/TD&gt;</v>
      </c>
      <c r="AE15" s="38" t="s">
        <v>108</v>
      </c>
    </row>
    <row r="16" spans="1:31">
      <c r="A16" s="4" t="s">
        <v>25</v>
      </c>
      <c r="B16" s="30">
        <f>'DataNews 2010'!B16</f>
        <v>244907</v>
      </c>
      <c r="C16" s="31">
        <f>'DataNews 2010'!C16</f>
        <v>798626</v>
      </c>
      <c r="D16" s="31">
        <f>'DataNews 2010'!D16</f>
        <v>115187</v>
      </c>
      <c r="E16" s="31">
        <f>'DataNews 2010'!E16</f>
        <v>0</v>
      </c>
      <c r="F16" s="31">
        <f>'DataNews 2010'!F16</f>
        <v>182175</v>
      </c>
      <c r="G16" s="31">
        <f>'DataNews 2010'!G16</f>
        <v>1340895</v>
      </c>
      <c r="H16" s="31">
        <f>'DataNews 2010'!H16</f>
        <v>1162541</v>
      </c>
      <c r="I16" s="31">
        <f>'DataNews 2010'!I16</f>
        <v>103725</v>
      </c>
      <c r="J16" s="31">
        <f>'DataNews 2010'!J16</f>
        <v>653318</v>
      </c>
      <c r="K16" s="31">
        <f>'DataNews 2010'!K16</f>
        <v>0</v>
      </c>
      <c r="L16" s="31">
        <f>'DataNews 2010'!L16</f>
        <v>311770</v>
      </c>
      <c r="M16" s="31">
        <f>'DataNews 2010'!M16</f>
        <v>2231354</v>
      </c>
      <c r="N16" s="31">
        <f>'DataNews 2010'!N16</f>
        <v>-890459</v>
      </c>
      <c r="P16" s="38" t="s">
        <v>107</v>
      </c>
      <c r="Q16" s="38" t="str">
        <f t="shared" si="13"/>
        <v>&lt;TD NOWRAP ALIGN=LEFT&gt;&lt;FONT FACE="Times New Roman" SIZE=-2&gt;Town of Knox&lt;/TD&gt;</v>
      </c>
      <c r="R16" s="38" t="str">
        <f t="shared" si="0"/>
        <v>&lt;TD ALIGN=RIGHT&gt;&lt;FONT FACE="Times New Roman" SIZE=-2&gt;$244.9&lt;/FONT&gt;&lt;/TD&gt;</v>
      </c>
      <c r="S16" s="38" t="str">
        <f t="shared" si="1"/>
        <v>&lt;TD ALIGN=RIGHT&gt;&lt;FONT FACE="Times New Roman" SIZE=-2&gt;$798.6&lt;/FONT&gt;&lt;/TD&gt;</v>
      </c>
      <c r="T16" s="38" t="str">
        <f t="shared" si="2"/>
        <v>&lt;TD ALIGN=RIGHT&gt;&lt;FONT FACE="Times New Roman" SIZE=-2&gt;$115.2&lt;/FONT&gt;&lt;/TD&gt;</v>
      </c>
      <c r="U16" s="38" t="str">
        <f t="shared" si="3"/>
        <v>&lt;TD ALIGN=RIGHT&gt;&lt;FONT FACE="Times New Roman" SIZE=-2&gt;$0.0&lt;/FONT&gt;&lt;/TD&gt;</v>
      </c>
      <c r="V16" s="38" t="str">
        <f t="shared" si="4"/>
        <v>&lt;TD ALIGN=RIGHT&gt;&lt;FONT FACE="Times New Roman" SIZE=-2&gt;$182.2&lt;/FONT&gt;&lt;/TD&gt;</v>
      </c>
      <c r="W16" s="38" t="str">
        <f t="shared" si="5"/>
        <v>&lt;TD ALIGN=RIGHT&gt;&lt;FONT FACE="Times New Roman" SIZE=-2&gt;$1,340.9&lt;/FONT&gt;&lt;/TD&gt;</v>
      </c>
      <c r="X16" s="38" t="str">
        <f t="shared" si="6"/>
        <v>&lt;TD ALIGN=RIGHT&gt;&lt;FONT FACE="Times New Roman" SIZE=-2&gt;$1,162.5&lt;/FONT&gt;&lt;/TD&gt;</v>
      </c>
      <c r="Y16" s="38" t="str">
        <f t="shared" si="7"/>
        <v>&lt;TD ALIGN=RIGHT&gt;&lt;FONT FACE="Times New Roman" SIZE=-2&gt;$103.7&lt;/FONT&gt;&lt;/TD&gt;</v>
      </c>
      <c r="Z16" s="38" t="str">
        <f t="shared" si="8"/>
        <v>&lt;TD ALIGN=RIGHT&gt;&lt;FONT FACE="Times New Roman" SIZE=-2&gt;$653.3&lt;/FONT&gt;&lt;/TD&gt;</v>
      </c>
      <c r="AA16" s="38" t="str">
        <f t="shared" si="9"/>
        <v>&lt;TD ALIGN=RIGHT&gt;&lt;FONT FACE="Times New Roman" SIZE=-2&gt;$0.0&lt;/FONT&gt;&lt;/TD&gt;</v>
      </c>
      <c r="AB16" s="38" t="str">
        <f t="shared" si="10"/>
        <v>&lt;TD ALIGN=RIGHT&gt;&lt;FONT FACE="Times New Roman" SIZE=-2&gt;$311.8&lt;/FONT&gt;&lt;/TD&gt;</v>
      </c>
      <c r="AC16" s="38" t="str">
        <f t="shared" si="11"/>
        <v>&lt;TD ALIGN=RIGHT&gt;&lt;FONT FACE="Times New Roman" SIZE=-2&gt;$2,231.4&lt;/FONT&gt;&lt;/TD&gt;</v>
      </c>
      <c r="AD16" s="38" t="str">
        <f t="shared" si="12"/>
        <v>&lt;TD ALIGN=RIGHT&gt;&lt;FONT FACE="Times New Roman" SIZE=-2 COLOR=#FF0000&gt;($890.5)&lt;/FONT&gt;&lt;/TD&gt;</v>
      </c>
      <c r="AE16" s="38" t="s">
        <v>108</v>
      </c>
    </row>
    <row r="17" spans="1:31">
      <c r="A17" s="5" t="s">
        <v>26</v>
      </c>
      <c r="B17" s="30">
        <f>'DataNews 2010'!B17</f>
        <v>2314314</v>
      </c>
      <c r="C17" s="31">
        <f>'DataNews 2010'!C17</f>
        <v>1765304</v>
      </c>
      <c r="D17" s="31">
        <f>'DataNews 2010'!D17</f>
        <v>403825</v>
      </c>
      <c r="E17" s="31">
        <f>'DataNews 2010'!E17</f>
        <v>126169</v>
      </c>
      <c r="F17" s="31">
        <f>'DataNews 2010'!F17</f>
        <v>778097</v>
      </c>
      <c r="G17" s="31">
        <f>'DataNews 2010'!G17</f>
        <v>5387709</v>
      </c>
      <c r="H17" s="31">
        <f>'DataNews 2010'!H17</f>
        <v>783786</v>
      </c>
      <c r="I17" s="31">
        <f>'DataNews 2010'!I17</f>
        <v>986497</v>
      </c>
      <c r="J17" s="31">
        <f>'DataNews 2010'!J17</f>
        <v>2738264</v>
      </c>
      <c r="K17" s="31">
        <f>'DataNews 2010'!K17</f>
        <v>0</v>
      </c>
      <c r="L17" s="31">
        <f>'DataNews 2010'!L17</f>
        <v>1152720</v>
      </c>
      <c r="M17" s="31">
        <f>'DataNews 2010'!M17</f>
        <v>5661267</v>
      </c>
      <c r="N17" s="31">
        <f>'DataNews 2010'!N17</f>
        <v>-273558</v>
      </c>
      <c r="P17" s="38" t="s">
        <v>107</v>
      </c>
      <c r="Q17" s="38" t="str">
        <f t="shared" si="13"/>
        <v>&lt;TD NOWRAP ALIGN=LEFT&gt;&lt;FONT FACE="Times New Roman" SIZE=-2&gt;Town of New Scotland&lt;/TD&gt;</v>
      </c>
      <c r="R17" s="38" t="str">
        <f t="shared" si="0"/>
        <v>&lt;TD ALIGN=RIGHT&gt;&lt;FONT FACE="Times New Roman" SIZE=-2&gt;$2,314.3&lt;/FONT&gt;&lt;/TD&gt;</v>
      </c>
      <c r="S17" s="38" t="str">
        <f t="shared" si="1"/>
        <v>&lt;TD ALIGN=RIGHT&gt;&lt;FONT FACE="Times New Roman" SIZE=-2&gt;$1,765.3&lt;/FONT&gt;&lt;/TD&gt;</v>
      </c>
      <c r="T17" s="38" t="str">
        <f t="shared" si="2"/>
        <v>&lt;TD ALIGN=RIGHT&gt;&lt;FONT FACE="Times New Roman" SIZE=-2&gt;$403.8&lt;/FONT&gt;&lt;/TD&gt;</v>
      </c>
      <c r="U17" s="38" t="str">
        <f t="shared" si="3"/>
        <v>&lt;TD ALIGN=RIGHT&gt;&lt;FONT FACE="Times New Roman" SIZE=-2&gt;$126.2&lt;/FONT&gt;&lt;/TD&gt;</v>
      </c>
      <c r="V17" s="38" t="str">
        <f t="shared" si="4"/>
        <v>&lt;TD ALIGN=RIGHT&gt;&lt;FONT FACE="Times New Roman" SIZE=-2&gt;$778.1&lt;/FONT&gt;&lt;/TD&gt;</v>
      </c>
      <c r="W17" s="38" t="str">
        <f t="shared" si="5"/>
        <v>&lt;TD ALIGN=RIGHT&gt;&lt;FONT FACE="Times New Roman" SIZE=-2&gt;$5,387.7&lt;/FONT&gt;&lt;/TD&gt;</v>
      </c>
      <c r="X17" s="38" t="str">
        <f t="shared" si="6"/>
        <v>&lt;TD ALIGN=RIGHT&gt;&lt;FONT FACE="Times New Roman" SIZE=-2&gt;$783.8&lt;/FONT&gt;&lt;/TD&gt;</v>
      </c>
      <c r="Y17" s="38" t="str">
        <f t="shared" si="7"/>
        <v>&lt;TD ALIGN=RIGHT&gt;&lt;FONT FACE="Times New Roman" SIZE=-2&gt;$986.5&lt;/FONT&gt;&lt;/TD&gt;</v>
      </c>
      <c r="Z17" s="38" t="str">
        <f t="shared" si="8"/>
        <v>&lt;TD ALIGN=RIGHT&gt;&lt;FONT FACE="Times New Roman" SIZE=-2&gt;$2,738.3&lt;/FONT&gt;&lt;/TD&gt;</v>
      </c>
      <c r="AA17" s="38" t="str">
        <f t="shared" si="9"/>
        <v>&lt;TD ALIGN=RIGHT&gt;&lt;FONT FACE="Times New Roman" SIZE=-2&gt;$0.0&lt;/FONT&gt;&lt;/TD&gt;</v>
      </c>
      <c r="AB17" s="38" t="str">
        <f t="shared" si="10"/>
        <v>&lt;TD ALIGN=RIGHT&gt;&lt;FONT FACE="Times New Roman" SIZE=-2&gt;$1,152.7&lt;/FONT&gt;&lt;/TD&gt;</v>
      </c>
      <c r="AC17" s="38" t="str">
        <f t="shared" si="11"/>
        <v>&lt;TD ALIGN=RIGHT&gt;&lt;FONT FACE="Times New Roman" SIZE=-2&gt;$5,661.3&lt;/FONT&gt;&lt;/TD&gt;</v>
      </c>
      <c r="AD17" s="38" t="str">
        <f t="shared" si="12"/>
        <v>&lt;TD ALIGN=RIGHT&gt;&lt;FONT FACE="Times New Roman" SIZE=-2 COLOR=#FF0000&gt;($273.6)&lt;/FONT&gt;&lt;/TD&gt;</v>
      </c>
      <c r="AE17" s="38" t="s">
        <v>108</v>
      </c>
    </row>
    <row r="18" spans="1:31">
      <c r="A18" s="6" t="s">
        <v>109</v>
      </c>
      <c r="B18" s="30">
        <f>'DataNews 2010'!B18</f>
        <v>260687</v>
      </c>
      <c r="C18" s="31">
        <f>'DataNews 2010'!C18</f>
        <v>855366</v>
      </c>
      <c r="D18" s="31">
        <f>'DataNews 2010'!D18</f>
        <v>104494</v>
      </c>
      <c r="E18" s="31">
        <f>'DataNews 2010'!E18</f>
        <v>2550</v>
      </c>
      <c r="F18" s="31">
        <f>'DataNews 2010'!F18</f>
        <v>684167</v>
      </c>
      <c r="G18" s="31">
        <f>'DataNews 2010'!G18</f>
        <v>1907264</v>
      </c>
      <c r="H18" s="31">
        <f>'DataNews 2010'!H18</f>
        <v>303841</v>
      </c>
      <c r="I18" s="31">
        <f>'DataNews 2010'!I18</f>
        <v>71192</v>
      </c>
      <c r="J18" s="31">
        <f>'DataNews 2010'!J18</f>
        <v>809032</v>
      </c>
      <c r="K18" s="31">
        <f>'DataNews 2010'!K18</f>
        <v>0</v>
      </c>
      <c r="L18" s="31">
        <f>'DataNews 2010'!L18</f>
        <v>489238</v>
      </c>
      <c r="M18" s="31">
        <f>'DataNews 2010'!M18</f>
        <v>1673303</v>
      </c>
      <c r="N18" s="31">
        <f>'DataNews 2010'!N18</f>
        <v>233961</v>
      </c>
      <c r="P18" s="38" t="s">
        <v>107</v>
      </c>
      <c r="Q18" s="38" t="str">
        <f t="shared" si="13"/>
        <v>&lt;TD NOWRAP ALIGN=LEFT&gt;&lt;FONT FACE="Times New Roman" SIZE=-2&gt;Village of Voorheesville&lt;/TD&gt;</v>
      </c>
      <c r="R18" s="38" t="str">
        <f t="shared" si="0"/>
        <v>&lt;TD ALIGN=RIGHT&gt;&lt;FONT FACE="Times New Roman" SIZE=-2&gt;$260.7&lt;/FONT&gt;&lt;/TD&gt;</v>
      </c>
      <c r="S18" s="38" t="str">
        <f t="shared" si="1"/>
        <v>&lt;TD ALIGN=RIGHT&gt;&lt;FONT FACE="Times New Roman" SIZE=-2&gt;$855.4&lt;/FONT&gt;&lt;/TD&gt;</v>
      </c>
      <c r="T18" s="38" t="str">
        <f t="shared" si="2"/>
        <v>&lt;TD ALIGN=RIGHT&gt;&lt;FONT FACE="Times New Roman" SIZE=-2&gt;$104.5&lt;/FONT&gt;&lt;/TD&gt;</v>
      </c>
      <c r="U18" s="38" t="str">
        <f t="shared" si="3"/>
        <v>&lt;TD ALIGN=RIGHT&gt;&lt;FONT FACE="Times New Roman" SIZE=-2&gt;$2.6&lt;/FONT&gt;&lt;/TD&gt;</v>
      </c>
      <c r="V18" s="38" t="str">
        <f t="shared" si="4"/>
        <v>&lt;TD ALIGN=RIGHT&gt;&lt;FONT FACE="Times New Roman" SIZE=-2&gt;$684.2&lt;/FONT&gt;&lt;/TD&gt;</v>
      </c>
      <c r="W18" s="38" t="str">
        <f t="shared" si="5"/>
        <v>&lt;TD ALIGN=RIGHT&gt;&lt;FONT FACE="Times New Roman" SIZE=-2&gt;$1,907.3&lt;/FONT&gt;&lt;/TD&gt;</v>
      </c>
      <c r="X18" s="38" t="str">
        <f t="shared" si="6"/>
        <v>&lt;TD ALIGN=RIGHT&gt;&lt;FONT FACE="Times New Roman" SIZE=-2&gt;$303.8&lt;/FONT&gt;&lt;/TD&gt;</v>
      </c>
      <c r="Y18" s="38" t="str">
        <f t="shared" si="7"/>
        <v>&lt;TD ALIGN=RIGHT&gt;&lt;FONT FACE="Times New Roman" SIZE=-2&gt;$71.2&lt;/FONT&gt;&lt;/TD&gt;</v>
      </c>
      <c r="Z18" s="38" t="str">
        <f t="shared" si="8"/>
        <v>&lt;TD ALIGN=RIGHT&gt;&lt;FONT FACE="Times New Roman" SIZE=-2&gt;$809.0&lt;/FONT&gt;&lt;/TD&gt;</v>
      </c>
      <c r="AA18" s="38" t="str">
        <f t="shared" si="9"/>
        <v>&lt;TD ALIGN=RIGHT&gt;&lt;FONT FACE="Times New Roman" SIZE=-2&gt;$0.0&lt;/FONT&gt;&lt;/TD&gt;</v>
      </c>
      <c r="AB18" s="38" t="str">
        <f t="shared" si="10"/>
        <v>&lt;TD ALIGN=RIGHT&gt;&lt;FONT FACE="Times New Roman" SIZE=-2&gt;$489.2&lt;/FONT&gt;&lt;/TD&gt;</v>
      </c>
      <c r="AC18" s="38" t="str">
        <f t="shared" si="11"/>
        <v>&lt;TD ALIGN=RIGHT&gt;&lt;FONT FACE="Times New Roman" SIZE=-2&gt;$1,673.3&lt;/FONT&gt;&lt;/TD&gt;</v>
      </c>
      <c r="AD18" s="38" t="str">
        <f t="shared" si="12"/>
        <v>&lt;TD ALIGN=RIGHT&gt;&lt;FONT FACE="Times New Roman" SIZE=-2&gt;$234.0&lt;/FONT&gt;&lt;/TD&gt;</v>
      </c>
      <c r="AE18" s="38" t="s">
        <v>108</v>
      </c>
    </row>
    <row r="19" spans="1:31">
      <c r="A19" s="4" t="s">
        <v>27</v>
      </c>
      <c r="B19" s="30">
        <f>'DataNews 2010'!B19</f>
        <v>1199659</v>
      </c>
      <c r="C19" s="31">
        <f>'DataNews 2010'!C19</f>
        <v>501520</v>
      </c>
      <c r="D19" s="31">
        <f>'DataNews 2010'!D19</f>
        <v>169482</v>
      </c>
      <c r="E19" s="31">
        <f>'DataNews 2010'!E19</f>
        <v>0</v>
      </c>
      <c r="F19" s="31">
        <f>'DataNews 2010'!F19</f>
        <v>191072</v>
      </c>
      <c r="G19" s="31">
        <f>'DataNews 2010'!G19</f>
        <v>2061733</v>
      </c>
      <c r="H19" s="31">
        <f>'DataNews 2010'!H19</f>
        <v>329075</v>
      </c>
      <c r="I19" s="31">
        <f>'DataNews 2010'!I19</f>
        <v>276161</v>
      </c>
      <c r="J19" s="31">
        <f>'DataNews 2010'!J19</f>
        <v>1178227</v>
      </c>
      <c r="K19" s="31">
        <f>'DataNews 2010'!K19</f>
        <v>0</v>
      </c>
      <c r="L19" s="31">
        <f>'DataNews 2010'!L19</f>
        <v>482679</v>
      </c>
      <c r="M19" s="31">
        <f>'DataNews 2010'!M19</f>
        <v>2266142</v>
      </c>
      <c r="N19" s="31">
        <f>'DataNews 2010'!N19</f>
        <v>-204409</v>
      </c>
      <c r="P19" s="38" t="s">
        <v>107</v>
      </c>
      <c r="Q19" s="38" t="str">
        <f t="shared" si="13"/>
        <v>&lt;TD NOWRAP ALIGN=LEFT&gt;&lt;FONT FACE="Times New Roman" SIZE=-2&gt;Town of Rensselaerville&lt;/TD&gt;</v>
      </c>
      <c r="R19" s="38" t="str">
        <f t="shared" si="0"/>
        <v>&lt;TD ALIGN=RIGHT&gt;&lt;FONT FACE="Times New Roman" SIZE=-2&gt;$1,199.7&lt;/FONT&gt;&lt;/TD&gt;</v>
      </c>
      <c r="S19" s="38" t="str">
        <f t="shared" si="1"/>
        <v>&lt;TD ALIGN=RIGHT&gt;&lt;FONT FACE="Times New Roman" SIZE=-2&gt;$501.5&lt;/FONT&gt;&lt;/TD&gt;</v>
      </c>
      <c r="T19" s="38" t="str">
        <f t="shared" si="2"/>
        <v>&lt;TD ALIGN=RIGHT&gt;&lt;FONT FACE="Times New Roman" SIZE=-2&gt;$169.5&lt;/FONT&gt;&lt;/TD&gt;</v>
      </c>
      <c r="U19" s="38" t="str">
        <f t="shared" si="3"/>
        <v>&lt;TD ALIGN=RIGHT&gt;&lt;FONT FACE="Times New Roman" SIZE=-2&gt;$0.0&lt;/FONT&gt;&lt;/TD&gt;</v>
      </c>
      <c r="V19" s="38" t="str">
        <f t="shared" si="4"/>
        <v>&lt;TD ALIGN=RIGHT&gt;&lt;FONT FACE="Times New Roman" SIZE=-2&gt;$191.1&lt;/FONT&gt;&lt;/TD&gt;</v>
      </c>
      <c r="W19" s="38" t="str">
        <f t="shared" si="5"/>
        <v>&lt;TD ALIGN=RIGHT&gt;&lt;FONT FACE="Times New Roman" SIZE=-2&gt;$2,061.7&lt;/FONT&gt;&lt;/TD&gt;</v>
      </c>
      <c r="X19" s="38" t="str">
        <f t="shared" si="6"/>
        <v>&lt;TD ALIGN=RIGHT&gt;&lt;FONT FACE="Times New Roman" SIZE=-2&gt;$329.1&lt;/FONT&gt;&lt;/TD&gt;</v>
      </c>
      <c r="Y19" s="38" t="str">
        <f t="shared" si="7"/>
        <v>&lt;TD ALIGN=RIGHT&gt;&lt;FONT FACE="Times New Roman" SIZE=-2&gt;$276.2&lt;/FONT&gt;&lt;/TD&gt;</v>
      </c>
      <c r="Z19" s="38" t="str">
        <f t="shared" si="8"/>
        <v>&lt;TD ALIGN=RIGHT&gt;&lt;FONT FACE="Times New Roman" SIZE=-2&gt;$1,178.2&lt;/FONT&gt;&lt;/TD&gt;</v>
      </c>
      <c r="AA19" s="38" t="str">
        <f t="shared" si="9"/>
        <v>&lt;TD ALIGN=RIGHT&gt;&lt;FONT FACE="Times New Roman" SIZE=-2&gt;$0.0&lt;/FONT&gt;&lt;/TD&gt;</v>
      </c>
      <c r="AB19" s="38" t="str">
        <f t="shared" si="10"/>
        <v>&lt;TD ALIGN=RIGHT&gt;&lt;FONT FACE="Times New Roman" SIZE=-2&gt;$482.7&lt;/FONT&gt;&lt;/TD&gt;</v>
      </c>
      <c r="AC19" s="38" t="str">
        <f t="shared" si="11"/>
        <v>&lt;TD ALIGN=RIGHT&gt;&lt;FONT FACE="Times New Roman" SIZE=-2&gt;$2,266.1&lt;/FONT&gt;&lt;/TD&gt;</v>
      </c>
      <c r="AD19" s="38" t="str">
        <f t="shared" si="12"/>
        <v>&lt;TD ALIGN=RIGHT&gt;&lt;FONT FACE="Times New Roman" SIZE=-2 COLOR=#FF0000&gt;($204.4)&lt;/FONT&gt;&lt;/TD&gt;</v>
      </c>
      <c r="AE19" s="38" t="s">
        <v>108</v>
      </c>
    </row>
    <row r="20" spans="1:31">
      <c r="A20" s="4" t="s">
        <v>28</v>
      </c>
      <c r="B20" s="30">
        <f>'DataNews 2010'!B20</f>
        <v>3970313</v>
      </c>
      <c r="C20" s="31">
        <f>'DataNews 2010'!C20</f>
        <v>3241101</v>
      </c>
      <c r="D20" s="31">
        <f>'DataNews 2010'!D20</f>
        <v>6434433</v>
      </c>
      <c r="E20" s="31">
        <f>'DataNews 2010'!E20</f>
        <v>246864</v>
      </c>
      <c r="F20" s="31">
        <f>'DataNews 2010'!F20</f>
        <v>6475115</v>
      </c>
      <c r="G20" s="31">
        <f>'DataNews 2010'!G20</f>
        <v>20367826</v>
      </c>
      <c r="H20" s="31">
        <f>'DataNews 2010'!H20</f>
        <v>1344622</v>
      </c>
      <c r="I20" s="31">
        <f>'DataNews 2010'!I20</f>
        <v>4589052</v>
      </c>
      <c r="J20" s="31">
        <f>'DataNews 2010'!J20</f>
        <v>8494419</v>
      </c>
      <c r="K20" s="31">
        <f>'DataNews 2010'!K20</f>
        <v>599105</v>
      </c>
      <c r="L20" s="31">
        <f>'DataNews 2010'!L20</f>
        <v>5504374</v>
      </c>
      <c r="M20" s="31">
        <f>'DataNews 2010'!M20</f>
        <v>20531572</v>
      </c>
      <c r="N20" s="31">
        <f>'DataNews 2010'!N20</f>
        <v>-163746</v>
      </c>
      <c r="P20" s="38" t="s">
        <v>107</v>
      </c>
      <c r="Q20" s="38" t="str">
        <f t="shared" si="13"/>
        <v>&lt;TD NOWRAP ALIGN=LEFT&gt;&lt;FONT FACE="Times New Roman" SIZE=-2&gt;City of Watervliet&lt;/TD&gt;</v>
      </c>
      <c r="R20" s="38" t="str">
        <f t="shared" si="0"/>
        <v>&lt;TD ALIGN=RIGHT&gt;&lt;FONT FACE="Times New Roman" SIZE=-2&gt;$3,970.3&lt;/FONT&gt;&lt;/TD&gt;</v>
      </c>
      <c r="S20" s="38" t="str">
        <f t="shared" si="1"/>
        <v>&lt;TD ALIGN=RIGHT&gt;&lt;FONT FACE="Times New Roman" SIZE=-2&gt;$3,241.1&lt;/FONT&gt;&lt;/TD&gt;</v>
      </c>
      <c r="T20" s="38" t="str">
        <f t="shared" si="2"/>
        <v>&lt;TD ALIGN=RIGHT&gt;&lt;FONT FACE="Times New Roman" SIZE=-2&gt;$6,434.4&lt;/FONT&gt;&lt;/TD&gt;</v>
      </c>
      <c r="U20" s="38" t="str">
        <f t="shared" si="3"/>
        <v>&lt;TD ALIGN=RIGHT&gt;&lt;FONT FACE="Times New Roman" SIZE=-2&gt;$246.9&lt;/FONT&gt;&lt;/TD&gt;</v>
      </c>
      <c r="V20" s="38" t="str">
        <f t="shared" si="4"/>
        <v>&lt;TD ALIGN=RIGHT&gt;&lt;FONT FACE="Times New Roman" SIZE=-2&gt;$6,475.1&lt;/FONT&gt;&lt;/TD&gt;</v>
      </c>
      <c r="W20" s="38" t="str">
        <f t="shared" si="5"/>
        <v>&lt;TD ALIGN=RIGHT&gt;&lt;FONT FACE="Times New Roman" SIZE=-2&gt;$20,367.8&lt;/FONT&gt;&lt;/TD&gt;</v>
      </c>
      <c r="X20" s="38" t="str">
        <f t="shared" si="6"/>
        <v>&lt;TD ALIGN=RIGHT&gt;&lt;FONT FACE="Times New Roman" SIZE=-2&gt;$1,344.6&lt;/FONT&gt;&lt;/TD&gt;</v>
      </c>
      <c r="Y20" s="38" t="str">
        <f t="shared" si="7"/>
        <v>&lt;TD ALIGN=RIGHT&gt;&lt;FONT FACE="Times New Roman" SIZE=-2&gt;$4,589.1&lt;/FONT&gt;&lt;/TD&gt;</v>
      </c>
      <c r="Z20" s="38" t="str">
        <f t="shared" si="8"/>
        <v>&lt;TD ALIGN=RIGHT&gt;&lt;FONT FACE="Times New Roman" SIZE=-2&gt;$8,494.4&lt;/FONT&gt;&lt;/TD&gt;</v>
      </c>
      <c r="AA20" s="38" t="str">
        <f t="shared" si="9"/>
        <v>&lt;TD ALIGN=RIGHT&gt;&lt;FONT FACE="Times New Roman" SIZE=-2&gt;$599.1&lt;/FONT&gt;&lt;/TD&gt;</v>
      </c>
      <c r="AB20" s="38" t="str">
        <f t="shared" si="10"/>
        <v>&lt;TD ALIGN=RIGHT&gt;&lt;FONT FACE="Times New Roman" SIZE=-2&gt;$5,504.4&lt;/FONT&gt;&lt;/TD&gt;</v>
      </c>
      <c r="AC20" s="38" t="str">
        <f t="shared" si="11"/>
        <v>&lt;TD ALIGN=RIGHT&gt;&lt;FONT FACE="Times New Roman" SIZE=-2&gt;$20,531.6&lt;/FONT&gt;&lt;/TD&gt;</v>
      </c>
      <c r="AD20" s="38" t="str">
        <f t="shared" si="12"/>
        <v>&lt;TD ALIGN=RIGHT&gt;&lt;FONT FACE="Times New Roman" SIZE=-2 COLOR=#FF0000&gt;($163.7)&lt;/FONT&gt;&lt;/TD&gt;</v>
      </c>
      <c r="AE20" s="38" t="s">
        <v>108</v>
      </c>
    </row>
    <row r="21" spans="1:31">
      <c r="A21" s="7" t="s">
        <v>29</v>
      </c>
      <c r="B21" s="32">
        <f>'DataNews 2010'!B21</f>
        <v>998611</v>
      </c>
      <c r="C21" s="33">
        <f>'DataNews 2010'!C21</f>
        <v>1045726</v>
      </c>
      <c r="D21" s="33">
        <f>'DataNews 2010'!D21</f>
        <v>234381</v>
      </c>
      <c r="E21" s="33">
        <f>'DataNews 2010'!E21</f>
        <v>0</v>
      </c>
      <c r="F21" s="33">
        <f>'DataNews 2010'!F21</f>
        <v>157386</v>
      </c>
      <c r="G21" s="33">
        <f>'DataNews 2010'!G21</f>
        <v>2436104</v>
      </c>
      <c r="H21" s="33">
        <f>'DataNews 2010'!H21</f>
        <v>622015</v>
      </c>
      <c r="I21" s="33">
        <f>'DataNews 2010'!I21</f>
        <v>285304</v>
      </c>
      <c r="J21" s="33">
        <f>'DataNews 2010'!J21</f>
        <v>1010592</v>
      </c>
      <c r="K21" s="33">
        <f>'DataNews 2010'!K21</f>
        <v>0</v>
      </c>
      <c r="L21" s="33">
        <f>'DataNews 2010'!L21</f>
        <v>711310</v>
      </c>
      <c r="M21" s="33">
        <f>'DataNews 2010'!M21</f>
        <v>2629221</v>
      </c>
      <c r="N21" s="33">
        <f>'DataNews 2010'!N21</f>
        <v>-193117</v>
      </c>
      <c r="P21" s="38" t="s">
        <v>107</v>
      </c>
      <c r="Q21" s="38" t="str">
        <f t="shared" si="13"/>
        <v>&lt;TD NOWRAP ALIGN=LEFT&gt;&lt;FONT FACE="Times New Roman" SIZE=-2&gt;Town of Westerlo&lt;/TD&gt;</v>
      </c>
      <c r="R21" s="38" t="str">
        <f t="shared" si="0"/>
        <v>&lt;TD ALIGN=RIGHT&gt;&lt;FONT FACE="Times New Roman" SIZE=-2&gt;$998.6&lt;/FONT&gt;&lt;/TD&gt;</v>
      </c>
      <c r="S21" s="38" t="str">
        <f t="shared" si="1"/>
        <v>&lt;TD ALIGN=RIGHT&gt;&lt;FONT FACE="Times New Roman" SIZE=-2&gt;$1,045.7&lt;/FONT&gt;&lt;/TD&gt;</v>
      </c>
      <c r="T21" s="38" t="str">
        <f t="shared" si="2"/>
        <v>&lt;TD ALIGN=RIGHT&gt;&lt;FONT FACE="Times New Roman" SIZE=-2&gt;$234.4&lt;/FONT&gt;&lt;/TD&gt;</v>
      </c>
      <c r="U21" s="38" t="str">
        <f t="shared" si="3"/>
        <v>&lt;TD ALIGN=RIGHT&gt;&lt;FONT FACE="Times New Roman" SIZE=-2&gt;$0.0&lt;/FONT&gt;&lt;/TD&gt;</v>
      </c>
      <c r="V21" s="38" t="str">
        <f t="shared" si="4"/>
        <v>&lt;TD ALIGN=RIGHT&gt;&lt;FONT FACE="Times New Roman" SIZE=-2&gt;$157.4&lt;/FONT&gt;&lt;/TD&gt;</v>
      </c>
      <c r="W21" s="38" t="str">
        <f t="shared" si="5"/>
        <v>&lt;TD ALIGN=RIGHT&gt;&lt;FONT FACE="Times New Roman" SIZE=-2&gt;$2,436.1&lt;/FONT&gt;&lt;/TD&gt;</v>
      </c>
      <c r="X21" s="38" t="str">
        <f t="shared" si="6"/>
        <v>&lt;TD ALIGN=RIGHT&gt;&lt;FONT FACE="Times New Roman" SIZE=-2&gt;$622.0&lt;/FONT&gt;&lt;/TD&gt;</v>
      </c>
      <c r="Y21" s="38" t="str">
        <f t="shared" si="7"/>
        <v>&lt;TD ALIGN=RIGHT&gt;&lt;FONT FACE="Times New Roman" SIZE=-2&gt;$285.3&lt;/FONT&gt;&lt;/TD&gt;</v>
      </c>
      <c r="Z21" s="38" t="str">
        <f t="shared" si="8"/>
        <v>&lt;TD ALIGN=RIGHT&gt;&lt;FONT FACE="Times New Roman" SIZE=-2&gt;$1,010.6&lt;/FONT&gt;&lt;/TD&gt;</v>
      </c>
      <c r="AA21" s="38" t="str">
        <f t="shared" si="9"/>
        <v>&lt;TD ALIGN=RIGHT&gt;&lt;FONT FACE="Times New Roman" SIZE=-2&gt;$0.0&lt;/FONT&gt;&lt;/TD&gt;</v>
      </c>
      <c r="AB21" s="38" t="str">
        <f t="shared" si="10"/>
        <v>&lt;TD ALIGN=RIGHT&gt;&lt;FONT FACE="Times New Roman" SIZE=-2&gt;$711.3&lt;/FONT&gt;&lt;/TD&gt;</v>
      </c>
      <c r="AC21" s="38" t="str">
        <f t="shared" si="11"/>
        <v>&lt;TD ALIGN=RIGHT&gt;&lt;FONT FACE="Times New Roman" SIZE=-2&gt;$2,629.2&lt;/FONT&gt;&lt;/TD&gt;</v>
      </c>
      <c r="AD21" s="38" t="str">
        <f t="shared" si="12"/>
        <v>&lt;TD ALIGN=RIGHT&gt;&lt;FONT FACE="Times New Roman" SIZE=-2 COLOR=#FF0000&gt;($193.1)&lt;/FONT&gt;&lt;/TD&gt;</v>
      </c>
      <c r="AE21" s="38" t="s">
        <v>108</v>
      </c>
    </row>
    <row r="22" spans="1:31">
      <c r="A22" s="21" t="s">
        <v>30</v>
      </c>
      <c r="B22" s="28">
        <f>'DataNews 2010'!B22</f>
        <v>60081172</v>
      </c>
      <c r="C22" s="29">
        <f>'DataNews 2010'!C22</f>
        <v>69300351</v>
      </c>
      <c r="D22" s="29">
        <f>'DataNews 2010'!D22</f>
        <v>45932941</v>
      </c>
      <c r="E22" s="29">
        <f>'DataNews 2010'!E22</f>
        <v>27210705</v>
      </c>
      <c r="F22" s="29">
        <f>'DataNews 2010'!F22</f>
        <v>118541080</v>
      </c>
      <c r="G22" s="29">
        <f>'DataNews 2010'!G22</f>
        <v>321066249</v>
      </c>
      <c r="H22" s="29">
        <f>'DataNews 2010'!H22</f>
        <v>46614760</v>
      </c>
      <c r="I22" s="29">
        <f>'DataNews 2010'!I22</f>
        <v>73483171</v>
      </c>
      <c r="J22" s="29">
        <f>'DataNews 2010'!J22</f>
        <v>13058790</v>
      </c>
      <c r="K22" s="29">
        <f>'DataNews 2010'!K22</f>
        <v>889366</v>
      </c>
      <c r="L22" s="29">
        <f>'DataNews 2010'!L22</f>
        <v>180562523</v>
      </c>
      <c r="M22" s="29">
        <f>'DataNews 2010'!M22</f>
        <v>314608610</v>
      </c>
      <c r="N22" s="29">
        <f>'DataNews 2010'!N22</f>
        <v>6457639</v>
      </c>
      <c r="P22" s="38" t="s">
        <v>107</v>
      </c>
      <c r="Q22" s="38" t="str">
        <f>"&lt;TD NOWRAP ALIGN=LEFT&gt;&lt;FONT FACE=""Times New Roman"" SIZE=-2&gt;&lt;B&gt;"&amp;A22&amp;"&lt;/B&gt;&lt;/TD&gt;"</f>
        <v>&lt;TD NOWRAP ALIGN=LEFT&gt;&lt;FONT FACE="Times New Roman" SIZE=-2&gt;&lt;B&gt;Rensselaer County&lt;/B&gt;&lt;/TD&gt;</v>
      </c>
      <c r="R22" s="38" t="str">
        <f t="shared" si="0"/>
        <v>&lt;TD ALIGN=RIGHT&gt;&lt;FONT FACE="Times New Roman" SIZE=-2&gt;$60,081.2&lt;/FONT&gt;&lt;/TD&gt;</v>
      </c>
      <c r="S22" s="38" t="str">
        <f t="shared" si="1"/>
        <v>&lt;TD ALIGN=RIGHT&gt;&lt;FONT FACE="Times New Roman" SIZE=-2&gt;$69,300.4&lt;/FONT&gt;&lt;/TD&gt;</v>
      </c>
      <c r="T22" s="38" t="str">
        <f t="shared" si="2"/>
        <v>&lt;TD ALIGN=RIGHT&gt;&lt;FONT FACE="Times New Roman" SIZE=-2&gt;$45,932.9&lt;/FONT&gt;&lt;/TD&gt;</v>
      </c>
      <c r="U22" s="38" t="str">
        <f t="shared" si="3"/>
        <v>&lt;TD ALIGN=RIGHT&gt;&lt;FONT FACE="Times New Roman" SIZE=-2&gt;$27,210.7&lt;/FONT&gt;&lt;/TD&gt;</v>
      </c>
      <c r="V22" s="38" t="str">
        <f t="shared" si="4"/>
        <v>&lt;TD ALIGN=RIGHT&gt;&lt;FONT FACE="Times New Roman" SIZE=-2&gt;$118,541.1&lt;/FONT&gt;&lt;/TD&gt;</v>
      </c>
      <c r="W22" s="38" t="str">
        <f t="shared" si="5"/>
        <v>&lt;TD ALIGN=RIGHT&gt;&lt;FONT FACE="Times New Roman" SIZE=-2&gt;$321,066.2&lt;/FONT&gt;&lt;/TD&gt;</v>
      </c>
      <c r="X22" s="38" t="str">
        <f t="shared" si="6"/>
        <v>&lt;TD ALIGN=RIGHT&gt;&lt;FONT FACE="Times New Roman" SIZE=-2&gt;$46,614.8&lt;/FONT&gt;&lt;/TD&gt;</v>
      </c>
      <c r="Y22" s="38" t="str">
        <f t="shared" si="7"/>
        <v>&lt;TD ALIGN=RIGHT&gt;&lt;FONT FACE="Times New Roman" SIZE=-2&gt;$73,483.2&lt;/FONT&gt;&lt;/TD&gt;</v>
      </c>
      <c r="Z22" s="38" t="str">
        <f t="shared" si="8"/>
        <v>&lt;TD ALIGN=RIGHT&gt;&lt;FONT FACE="Times New Roman" SIZE=-2&gt;$13,058.8&lt;/FONT&gt;&lt;/TD&gt;</v>
      </c>
      <c r="AA22" s="38" t="str">
        <f t="shared" si="9"/>
        <v>&lt;TD ALIGN=RIGHT&gt;&lt;FONT FACE="Times New Roman" SIZE=-2&gt;$889.4&lt;/FONT&gt;&lt;/TD&gt;</v>
      </c>
      <c r="AB22" s="38" t="str">
        <f t="shared" si="10"/>
        <v>&lt;TD ALIGN=RIGHT&gt;&lt;FONT FACE="Times New Roman" SIZE=-2&gt;$180,562.5&lt;/FONT&gt;&lt;/TD&gt;</v>
      </c>
      <c r="AC22" s="38" t="str">
        <f t="shared" si="11"/>
        <v>&lt;TD ALIGN=RIGHT&gt;&lt;FONT FACE="Times New Roman" SIZE=-2&gt;$314,608.6&lt;/FONT&gt;&lt;/TD&gt;</v>
      </c>
      <c r="AD22" s="38" t="str">
        <f t="shared" si="12"/>
        <v>&lt;TD ALIGN=RIGHT&gt;&lt;FONT FACE="Times New Roman" SIZE=-2&gt;$6,457.6&lt;/FONT&gt;&lt;/TD&gt;</v>
      </c>
      <c r="AE22" s="38" t="s">
        <v>108</v>
      </c>
    </row>
    <row r="23" spans="1:31">
      <c r="A23" s="8" t="s">
        <v>31</v>
      </c>
      <c r="B23" s="30">
        <f>'DataNews 2010'!B23</f>
        <v>345314</v>
      </c>
      <c r="C23" s="31">
        <f>'DataNews 2010'!C23</f>
        <v>63338</v>
      </c>
      <c r="D23" s="31">
        <f>'DataNews 2010'!D23</f>
        <v>73182</v>
      </c>
      <c r="E23" s="31">
        <f>'DataNews 2010'!E23</f>
        <v>6334</v>
      </c>
      <c r="F23" s="31">
        <f>'DataNews 2010'!F23</f>
        <v>377398</v>
      </c>
      <c r="G23" s="31">
        <f>'DataNews 2010'!G23</f>
        <v>865566</v>
      </c>
      <c r="H23" s="31">
        <f>'DataNews 2010'!H23</f>
        <v>169761</v>
      </c>
      <c r="I23" s="31">
        <f>'DataNews 2010'!I23</f>
        <v>159086</v>
      </c>
      <c r="J23" s="31">
        <f>'DataNews 2010'!J23</f>
        <v>336928</v>
      </c>
      <c r="K23" s="31">
        <f>'DataNews 2010'!K23</f>
        <v>0</v>
      </c>
      <c r="L23" s="31">
        <f>'DataNews 2010'!L23</f>
        <v>147806</v>
      </c>
      <c r="M23" s="31">
        <f>'DataNews 2010'!M23</f>
        <v>813581</v>
      </c>
      <c r="N23" s="31">
        <f>'DataNews 2010'!N23</f>
        <v>51985</v>
      </c>
      <c r="P23" s="38" t="s">
        <v>107</v>
      </c>
      <c r="Q23" s="38" t="str">
        <f t="shared" ref="Q23:Q44" si="15">"&lt;TD NOWRAP ALIGN=LEFT&gt;&lt;FONT FACE=""Times New Roman"" SIZE=-2&gt;"&amp;A23&amp;"&lt;/TD&gt;"</f>
        <v>&lt;TD NOWRAP ALIGN=LEFT&gt;&lt;FONT FACE="Times New Roman" SIZE=-2&gt;Village of Nassau&lt;/TD&gt;</v>
      </c>
      <c r="R23" s="38" t="str">
        <f t="shared" si="0"/>
        <v>&lt;TD ALIGN=RIGHT&gt;&lt;FONT FACE="Times New Roman" SIZE=-2&gt;$345.3&lt;/FONT&gt;&lt;/TD&gt;</v>
      </c>
      <c r="S23" s="38" t="str">
        <f t="shared" si="1"/>
        <v>&lt;TD ALIGN=RIGHT&gt;&lt;FONT FACE="Times New Roman" SIZE=-2&gt;$63.3&lt;/FONT&gt;&lt;/TD&gt;</v>
      </c>
      <c r="T23" s="38" t="str">
        <f t="shared" si="2"/>
        <v>&lt;TD ALIGN=RIGHT&gt;&lt;FONT FACE="Times New Roman" SIZE=-2&gt;$73.2&lt;/FONT&gt;&lt;/TD&gt;</v>
      </c>
      <c r="U23" s="38" t="str">
        <f t="shared" si="3"/>
        <v>&lt;TD ALIGN=RIGHT&gt;&lt;FONT FACE="Times New Roman" SIZE=-2&gt;$6.3&lt;/FONT&gt;&lt;/TD&gt;</v>
      </c>
      <c r="V23" s="38" t="str">
        <f t="shared" si="4"/>
        <v>&lt;TD ALIGN=RIGHT&gt;&lt;FONT FACE="Times New Roman" SIZE=-2&gt;$377.4&lt;/FONT&gt;&lt;/TD&gt;</v>
      </c>
      <c r="W23" s="38" t="str">
        <f t="shared" si="5"/>
        <v>&lt;TD ALIGN=RIGHT&gt;&lt;FONT FACE="Times New Roman" SIZE=-2&gt;$865.6&lt;/FONT&gt;&lt;/TD&gt;</v>
      </c>
      <c r="X23" s="38" t="str">
        <f t="shared" si="6"/>
        <v>&lt;TD ALIGN=RIGHT&gt;&lt;FONT FACE="Times New Roman" SIZE=-2&gt;$169.8&lt;/FONT&gt;&lt;/TD&gt;</v>
      </c>
      <c r="Y23" s="38" t="str">
        <f t="shared" si="7"/>
        <v>&lt;TD ALIGN=RIGHT&gt;&lt;FONT FACE="Times New Roman" SIZE=-2&gt;$159.1&lt;/FONT&gt;&lt;/TD&gt;</v>
      </c>
      <c r="Z23" s="38" t="str">
        <f t="shared" si="8"/>
        <v>&lt;TD ALIGN=RIGHT&gt;&lt;FONT FACE="Times New Roman" SIZE=-2&gt;$336.9&lt;/FONT&gt;&lt;/TD&gt;</v>
      </c>
      <c r="AA23" s="38" t="str">
        <f t="shared" si="9"/>
        <v>&lt;TD ALIGN=RIGHT&gt;&lt;FONT FACE="Times New Roman" SIZE=-2&gt;$0.0&lt;/FONT&gt;&lt;/TD&gt;</v>
      </c>
      <c r="AB23" s="38" t="str">
        <f t="shared" si="10"/>
        <v>&lt;TD ALIGN=RIGHT&gt;&lt;FONT FACE="Times New Roman" SIZE=-2&gt;$147.8&lt;/FONT&gt;&lt;/TD&gt;</v>
      </c>
      <c r="AC23" s="38" t="str">
        <f t="shared" si="11"/>
        <v>&lt;TD ALIGN=RIGHT&gt;&lt;FONT FACE="Times New Roman" SIZE=-2&gt;$813.6&lt;/FONT&gt;&lt;/TD&gt;</v>
      </c>
      <c r="AD23" s="38" t="str">
        <f t="shared" si="12"/>
        <v>&lt;TD ALIGN=RIGHT&gt;&lt;FONT FACE="Times New Roman" SIZE=-2&gt;$52.0&lt;/FONT&gt;&lt;/TD&gt;</v>
      </c>
      <c r="AE23" s="38" t="s">
        <v>108</v>
      </c>
    </row>
    <row r="24" spans="1:31">
      <c r="A24" s="8" t="s">
        <v>32</v>
      </c>
      <c r="B24" s="30">
        <f>'DataNews 2010'!B24</f>
        <v>50710</v>
      </c>
      <c r="C24" s="31">
        <f>'DataNews 2010'!C24</f>
        <v>29737</v>
      </c>
      <c r="D24" s="31">
        <f>'DataNews 2010'!D24</f>
        <v>19513</v>
      </c>
      <c r="E24" s="31">
        <f>'DataNews 2010'!E24</f>
        <v>0</v>
      </c>
      <c r="F24" s="31">
        <f>'DataNews 2010'!F24</f>
        <v>213222</v>
      </c>
      <c r="G24" s="31">
        <f>'DataNews 2010'!G24</f>
        <v>313182</v>
      </c>
      <c r="H24" s="31">
        <f>'DataNews 2010'!H24</f>
        <v>59543</v>
      </c>
      <c r="I24" s="31">
        <f>'DataNews 2010'!I24</f>
        <v>40548</v>
      </c>
      <c r="J24" s="31">
        <f>'DataNews 2010'!J24</f>
        <v>26317</v>
      </c>
      <c r="K24" s="31">
        <f>'DataNews 2010'!K24</f>
        <v>0</v>
      </c>
      <c r="L24" s="31">
        <f>'DataNews 2010'!L24</f>
        <v>170314</v>
      </c>
      <c r="M24" s="31">
        <f>'DataNews 2010'!M24</f>
        <v>296722</v>
      </c>
      <c r="N24" s="31">
        <f>'DataNews 2010'!N24</f>
        <v>16460</v>
      </c>
      <c r="P24" s="38" t="s">
        <v>107</v>
      </c>
      <c r="Q24" s="38" t="str">
        <f t="shared" si="15"/>
        <v>&lt;TD NOWRAP ALIGN=LEFT&gt;&lt;FONT FACE="Times New Roman" SIZE=-2&gt;Village of Valley Falls&lt;/TD&gt;</v>
      </c>
      <c r="R24" s="38" t="str">
        <f t="shared" si="0"/>
        <v>&lt;TD ALIGN=RIGHT&gt;&lt;FONT FACE="Times New Roman" SIZE=-2&gt;$50.7&lt;/FONT&gt;&lt;/TD&gt;</v>
      </c>
      <c r="S24" s="38" t="str">
        <f t="shared" si="1"/>
        <v>&lt;TD ALIGN=RIGHT&gt;&lt;FONT FACE="Times New Roman" SIZE=-2&gt;$29.7&lt;/FONT&gt;&lt;/TD&gt;</v>
      </c>
      <c r="T24" s="38" t="str">
        <f t="shared" si="2"/>
        <v>&lt;TD ALIGN=RIGHT&gt;&lt;FONT FACE="Times New Roman" SIZE=-2&gt;$19.5&lt;/FONT&gt;&lt;/TD&gt;</v>
      </c>
      <c r="U24" s="38" t="str">
        <f t="shared" si="3"/>
        <v>&lt;TD ALIGN=RIGHT&gt;&lt;FONT FACE="Times New Roman" SIZE=-2&gt;$0.0&lt;/FONT&gt;&lt;/TD&gt;</v>
      </c>
      <c r="V24" s="38" t="str">
        <f t="shared" si="4"/>
        <v>&lt;TD ALIGN=RIGHT&gt;&lt;FONT FACE="Times New Roman" SIZE=-2&gt;$213.2&lt;/FONT&gt;&lt;/TD&gt;</v>
      </c>
      <c r="W24" s="38" t="str">
        <f t="shared" si="5"/>
        <v>&lt;TD ALIGN=RIGHT&gt;&lt;FONT FACE="Times New Roman" SIZE=-2&gt;$313.2&lt;/FONT&gt;&lt;/TD&gt;</v>
      </c>
      <c r="X24" s="38" t="str">
        <f t="shared" si="6"/>
        <v>&lt;TD ALIGN=RIGHT&gt;&lt;FONT FACE="Times New Roman" SIZE=-2&gt;$59.5&lt;/FONT&gt;&lt;/TD&gt;</v>
      </c>
      <c r="Y24" s="38" t="str">
        <f t="shared" si="7"/>
        <v>&lt;TD ALIGN=RIGHT&gt;&lt;FONT FACE="Times New Roman" SIZE=-2&gt;$40.5&lt;/FONT&gt;&lt;/TD&gt;</v>
      </c>
      <c r="Z24" s="38" t="str">
        <f t="shared" si="8"/>
        <v>&lt;TD ALIGN=RIGHT&gt;&lt;FONT FACE="Times New Roman" SIZE=-2&gt;$26.3&lt;/FONT&gt;&lt;/TD&gt;</v>
      </c>
      <c r="AA24" s="38" t="str">
        <f t="shared" si="9"/>
        <v>&lt;TD ALIGN=RIGHT&gt;&lt;FONT FACE="Times New Roman" SIZE=-2&gt;$0.0&lt;/FONT&gt;&lt;/TD&gt;</v>
      </c>
      <c r="AB24" s="38" t="str">
        <f t="shared" si="10"/>
        <v>&lt;TD ALIGN=RIGHT&gt;&lt;FONT FACE="Times New Roman" SIZE=-2&gt;$170.3&lt;/FONT&gt;&lt;/TD&gt;</v>
      </c>
      <c r="AC24" s="38" t="str">
        <f t="shared" si="11"/>
        <v>&lt;TD ALIGN=RIGHT&gt;&lt;FONT FACE="Times New Roman" SIZE=-2&gt;$296.7&lt;/FONT&gt;&lt;/TD&gt;</v>
      </c>
      <c r="AD24" s="38" t="str">
        <f t="shared" si="12"/>
        <v>&lt;TD ALIGN=RIGHT&gt;&lt;FONT FACE="Times New Roman" SIZE=-2&gt;$16.5&lt;/FONT&gt;&lt;/TD&gt;</v>
      </c>
      <c r="AE24" s="38" t="s">
        <v>108</v>
      </c>
    </row>
    <row r="25" spans="1:31">
      <c r="A25" s="4" t="s">
        <v>33</v>
      </c>
      <c r="B25" s="30">
        <f>'DataNews 2010'!B25</f>
        <v>381693</v>
      </c>
      <c r="C25" s="31">
        <f>'DataNews 2010'!C25</f>
        <v>164826</v>
      </c>
      <c r="D25" s="31">
        <f>'DataNews 2010'!D25</f>
        <v>116282</v>
      </c>
      <c r="E25" s="31">
        <f>'DataNews 2010'!E25</f>
        <v>0</v>
      </c>
      <c r="F25" s="31">
        <f>'DataNews 2010'!F25</f>
        <v>214612</v>
      </c>
      <c r="G25" s="31">
        <f>'DataNews 2010'!G25</f>
        <v>877413</v>
      </c>
      <c r="H25" s="31">
        <f>'DataNews 2010'!H25</f>
        <v>122054</v>
      </c>
      <c r="I25" s="31">
        <f>'DataNews 2010'!I25</f>
        <v>15321</v>
      </c>
      <c r="J25" s="31">
        <f>'DataNews 2010'!J25</f>
        <v>577556</v>
      </c>
      <c r="K25" s="31">
        <f>'DataNews 2010'!K25</f>
        <v>0</v>
      </c>
      <c r="L25" s="31">
        <f>'DataNews 2010'!L25</f>
        <v>118980</v>
      </c>
      <c r="M25" s="31">
        <f>'DataNews 2010'!M25</f>
        <v>833911</v>
      </c>
      <c r="N25" s="31">
        <f>'DataNews 2010'!N25</f>
        <v>43502</v>
      </c>
      <c r="P25" s="38" t="s">
        <v>107</v>
      </c>
      <c r="Q25" s="38" t="str">
        <f t="shared" si="15"/>
        <v>&lt;TD NOWRAP ALIGN=LEFT&gt;&lt;FONT FACE="Times New Roman" SIZE=-2&gt;Town of Berlin&lt;/TD&gt;</v>
      </c>
      <c r="R25" s="38" t="str">
        <f t="shared" si="0"/>
        <v>&lt;TD ALIGN=RIGHT&gt;&lt;FONT FACE="Times New Roman" SIZE=-2&gt;$381.7&lt;/FONT&gt;&lt;/TD&gt;</v>
      </c>
      <c r="S25" s="38" t="str">
        <f t="shared" si="1"/>
        <v>&lt;TD ALIGN=RIGHT&gt;&lt;FONT FACE="Times New Roman" SIZE=-2&gt;$164.8&lt;/FONT&gt;&lt;/TD&gt;</v>
      </c>
      <c r="T25" s="38" t="str">
        <f t="shared" si="2"/>
        <v>&lt;TD ALIGN=RIGHT&gt;&lt;FONT FACE="Times New Roman" SIZE=-2&gt;$116.3&lt;/FONT&gt;&lt;/TD&gt;</v>
      </c>
      <c r="U25" s="38" t="str">
        <f t="shared" si="3"/>
        <v>&lt;TD ALIGN=RIGHT&gt;&lt;FONT FACE="Times New Roman" SIZE=-2&gt;$0.0&lt;/FONT&gt;&lt;/TD&gt;</v>
      </c>
      <c r="V25" s="38" t="str">
        <f t="shared" si="4"/>
        <v>&lt;TD ALIGN=RIGHT&gt;&lt;FONT FACE="Times New Roman" SIZE=-2&gt;$214.6&lt;/FONT&gt;&lt;/TD&gt;</v>
      </c>
      <c r="W25" s="38" t="str">
        <f t="shared" si="5"/>
        <v>&lt;TD ALIGN=RIGHT&gt;&lt;FONT FACE="Times New Roman" SIZE=-2&gt;$877.4&lt;/FONT&gt;&lt;/TD&gt;</v>
      </c>
      <c r="X25" s="38" t="str">
        <f t="shared" si="6"/>
        <v>&lt;TD ALIGN=RIGHT&gt;&lt;FONT FACE="Times New Roman" SIZE=-2&gt;$122.1&lt;/FONT&gt;&lt;/TD&gt;</v>
      </c>
      <c r="Y25" s="38" t="str">
        <f t="shared" si="7"/>
        <v>&lt;TD ALIGN=RIGHT&gt;&lt;FONT FACE="Times New Roman" SIZE=-2&gt;$15.3&lt;/FONT&gt;&lt;/TD&gt;</v>
      </c>
      <c r="Z25" s="38" t="str">
        <f t="shared" si="8"/>
        <v>&lt;TD ALIGN=RIGHT&gt;&lt;FONT FACE="Times New Roman" SIZE=-2&gt;$577.6&lt;/FONT&gt;&lt;/TD&gt;</v>
      </c>
      <c r="AA25" s="38" t="str">
        <f t="shared" si="9"/>
        <v>&lt;TD ALIGN=RIGHT&gt;&lt;FONT FACE="Times New Roman" SIZE=-2&gt;$0.0&lt;/FONT&gt;&lt;/TD&gt;</v>
      </c>
      <c r="AB25" s="38" t="str">
        <f t="shared" si="10"/>
        <v>&lt;TD ALIGN=RIGHT&gt;&lt;FONT FACE="Times New Roman" SIZE=-2&gt;$119.0&lt;/FONT&gt;&lt;/TD&gt;</v>
      </c>
      <c r="AC25" s="38" t="str">
        <f t="shared" si="11"/>
        <v>&lt;TD ALIGN=RIGHT&gt;&lt;FONT FACE="Times New Roman" SIZE=-2&gt;$833.9&lt;/FONT&gt;&lt;/TD&gt;</v>
      </c>
      <c r="AD25" s="38" t="str">
        <f t="shared" si="12"/>
        <v>&lt;TD ALIGN=RIGHT&gt;&lt;FONT FACE="Times New Roman" SIZE=-2&gt;$43.5&lt;/FONT&gt;&lt;/TD&gt;</v>
      </c>
      <c r="AE25" s="38" t="s">
        <v>108</v>
      </c>
    </row>
    <row r="26" spans="1:31">
      <c r="A26" s="4" t="s">
        <v>34</v>
      </c>
      <c r="B26" s="30">
        <f>'DataNews 2010'!B26</f>
        <v>3408076</v>
      </c>
      <c r="C26" s="31">
        <f>'DataNews 2010'!C26</f>
        <v>1016116</v>
      </c>
      <c r="D26" s="31">
        <f>'DataNews 2010'!D26</f>
        <v>506240</v>
      </c>
      <c r="E26" s="31">
        <f>'DataNews 2010'!E26</f>
        <v>29988</v>
      </c>
      <c r="F26" s="31">
        <f>'DataNews 2010'!F26</f>
        <v>1667475</v>
      </c>
      <c r="G26" s="31">
        <f>'DataNews 2010'!G26</f>
        <v>6627895</v>
      </c>
      <c r="H26" s="31">
        <f>'DataNews 2010'!H26</f>
        <v>1076797</v>
      </c>
      <c r="I26" s="31">
        <f>'DataNews 2010'!I26</f>
        <v>1060696</v>
      </c>
      <c r="J26" s="31">
        <f>'DataNews 2010'!J26</f>
        <v>2970312</v>
      </c>
      <c r="K26" s="31">
        <f>'DataNews 2010'!K26</f>
        <v>146488</v>
      </c>
      <c r="L26" s="31">
        <f>'DataNews 2010'!L26</f>
        <v>1299604</v>
      </c>
      <c r="M26" s="31">
        <f>'DataNews 2010'!M26</f>
        <v>6553897</v>
      </c>
      <c r="N26" s="31">
        <f>'DataNews 2010'!N26</f>
        <v>73998</v>
      </c>
      <c r="P26" s="38" t="s">
        <v>107</v>
      </c>
      <c r="Q26" s="38" t="str">
        <f t="shared" si="15"/>
        <v>&lt;TD NOWRAP ALIGN=LEFT&gt;&lt;FONT FACE="Times New Roman" SIZE=-2&gt;Town of Brunswick&lt;/TD&gt;</v>
      </c>
      <c r="R26" s="38" t="str">
        <f t="shared" si="0"/>
        <v>&lt;TD ALIGN=RIGHT&gt;&lt;FONT FACE="Times New Roman" SIZE=-2&gt;$3,408.1&lt;/FONT&gt;&lt;/TD&gt;</v>
      </c>
      <c r="S26" s="38" t="str">
        <f t="shared" si="1"/>
        <v>&lt;TD ALIGN=RIGHT&gt;&lt;FONT FACE="Times New Roman" SIZE=-2&gt;$1,016.1&lt;/FONT&gt;&lt;/TD&gt;</v>
      </c>
      <c r="T26" s="38" t="str">
        <f t="shared" si="2"/>
        <v>&lt;TD ALIGN=RIGHT&gt;&lt;FONT FACE="Times New Roman" SIZE=-2&gt;$506.2&lt;/FONT&gt;&lt;/TD&gt;</v>
      </c>
      <c r="U26" s="38" t="str">
        <f t="shared" si="3"/>
        <v>&lt;TD ALIGN=RIGHT&gt;&lt;FONT FACE="Times New Roman" SIZE=-2&gt;$30.0&lt;/FONT&gt;&lt;/TD&gt;</v>
      </c>
      <c r="V26" s="38" t="str">
        <f t="shared" si="4"/>
        <v>&lt;TD ALIGN=RIGHT&gt;&lt;FONT FACE="Times New Roman" SIZE=-2&gt;$1,667.5&lt;/FONT&gt;&lt;/TD&gt;</v>
      </c>
      <c r="W26" s="38" t="str">
        <f t="shared" si="5"/>
        <v>&lt;TD ALIGN=RIGHT&gt;&lt;FONT FACE="Times New Roman" SIZE=-2&gt;$6,627.9&lt;/FONT&gt;&lt;/TD&gt;</v>
      </c>
      <c r="X26" s="38" t="str">
        <f t="shared" si="6"/>
        <v>&lt;TD ALIGN=RIGHT&gt;&lt;FONT FACE="Times New Roman" SIZE=-2&gt;$1,076.8&lt;/FONT&gt;&lt;/TD&gt;</v>
      </c>
      <c r="Y26" s="38" t="str">
        <f t="shared" si="7"/>
        <v>&lt;TD ALIGN=RIGHT&gt;&lt;FONT FACE="Times New Roman" SIZE=-2&gt;$1,060.7&lt;/FONT&gt;&lt;/TD&gt;</v>
      </c>
      <c r="Z26" s="38" t="str">
        <f t="shared" si="8"/>
        <v>&lt;TD ALIGN=RIGHT&gt;&lt;FONT FACE="Times New Roman" SIZE=-2&gt;$2,970.3&lt;/FONT&gt;&lt;/TD&gt;</v>
      </c>
      <c r="AA26" s="38" t="str">
        <f t="shared" si="9"/>
        <v>&lt;TD ALIGN=RIGHT&gt;&lt;FONT FACE="Times New Roman" SIZE=-2&gt;$146.5&lt;/FONT&gt;&lt;/TD&gt;</v>
      </c>
      <c r="AB26" s="38" t="str">
        <f t="shared" si="10"/>
        <v>&lt;TD ALIGN=RIGHT&gt;&lt;FONT FACE="Times New Roman" SIZE=-2&gt;$1,299.6&lt;/FONT&gt;&lt;/TD&gt;</v>
      </c>
      <c r="AC26" s="38" t="str">
        <f t="shared" si="11"/>
        <v>&lt;TD ALIGN=RIGHT&gt;&lt;FONT FACE="Times New Roman" SIZE=-2&gt;$6,553.9&lt;/FONT&gt;&lt;/TD&gt;</v>
      </c>
      <c r="AD26" s="38" t="str">
        <f t="shared" si="12"/>
        <v>&lt;TD ALIGN=RIGHT&gt;&lt;FONT FACE="Times New Roman" SIZE=-2&gt;$74.0&lt;/FONT&gt;&lt;/TD&gt;</v>
      </c>
      <c r="AE26" s="38" t="s">
        <v>108</v>
      </c>
    </row>
    <row r="27" spans="1:31">
      <c r="A27" s="4" t="s">
        <v>35</v>
      </c>
      <c r="B27" s="30">
        <f>'DataNews 2010'!B27</f>
        <v>8683121</v>
      </c>
      <c r="C27" s="31">
        <f>'DataNews 2010'!C27</f>
        <v>1618667</v>
      </c>
      <c r="D27" s="31">
        <f>'DataNews 2010'!D27</f>
        <v>832467</v>
      </c>
      <c r="E27" s="31">
        <f>'DataNews 2010'!E27</f>
        <v>0</v>
      </c>
      <c r="F27" s="31">
        <f>'DataNews 2010'!F27</f>
        <v>5807246</v>
      </c>
      <c r="G27" s="31">
        <f>'DataNews 2010'!G27</f>
        <v>16941501</v>
      </c>
      <c r="H27" s="31">
        <f>'DataNews 2010'!H27</f>
        <v>2173457</v>
      </c>
      <c r="I27" s="31">
        <f>'DataNews 2010'!I27</f>
        <v>2770444</v>
      </c>
      <c r="J27" s="31">
        <f>'DataNews 2010'!J27</f>
        <v>6434731</v>
      </c>
      <c r="K27" s="31">
        <f>'DataNews 2010'!K27</f>
        <v>0</v>
      </c>
      <c r="L27" s="31">
        <f>'DataNews 2010'!L27</f>
        <v>4411861</v>
      </c>
      <c r="M27" s="31">
        <f>'DataNews 2010'!M27</f>
        <v>15790493</v>
      </c>
      <c r="N27" s="31">
        <f>'DataNews 2010'!N27</f>
        <v>1151008</v>
      </c>
      <c r="P27" s="38" t="s">
        <v>107</v>
      </c>
      <c r="Q27" s="38" t="str">
        <f t="shared" si="15"/>
        <v>&lt;TD NOWRAP ALIGN=LEFT&gt;&lt;FONT FACE="Times New Roman" SIZE=-2&gt;Town of East Greenbush&lt;/TD&gt;</v>
      </c>
      <c r="R27" s="38" t="str">
        <f t="shared" si="0"/>
        <v>&lt;TD ALIGN=RIGHT&gt;&lt;FONT FACE="Times New Roman" SIZE=-2&gt;$8,683.1&lt;/FONT&gt;&lt;/TD&gt;</v>
      </c>
      <c r="S27" s="38" t="str">
        <f t="shared" si="1"/>
        <v>&lt;TD ALIGN=RIGHT&gt;&lt;FONT FACE="Times New Roman" SIZE=-2&gt;$1,618.7&lt;/FONT&gt;&lt;/TD&gt;</v>
      </c>
      <c r="T27" s="38" t="str">
        <f t="shared" si="2"/>
        <v>&lt;TD ALIGN=RIGHT&gt;&lt;FONT FACE="Times New Roman" SIZE=-2&gt;$832.5&lt;/FONT&gt;&lt;/TD&gt;</v>
      </c>
      <c r="U27" s="38" t="str">
        <f t="shared" si="3"/>
        <v>&lt;TD ALIGN=RIGHT&gt;&lt;FONT FACE="Times New Roman" SIZE=-2&gt;$0.0&lt;/FONT&gt;&lt;/TD&gt;</v>
      </c>
      <c r="V27" s="38" t="str">
        <f t="shared" si="4"/>
        <v>&lt;TD ALIGN=RIGHT&gt;&lt;FONT FACE="Times New Roman" SIZE=-2&gt;$5,807.2&lt;/FONT&gt;&lt;/TD&gt;</v>
      </c>
      <c r="W27" s="38" t="str">
        <f t="shared" si="5"/>
        <v>&lt;TD ALIGN=RIGHT&gt;&lt;FONT FACE="Times New Roman" SIZE=-2&gt;$16,941.5&lt;/FONT&gt;&lt;/TD&gt;</v>
      </c>
      <c r="X27" s="38" t="str">
        <f t="shared" si="6"/>
        <v>&lt;TD ALIGN=RIGHT&gt;&lt;FONT FACE="Times New Roman" SIZE=-2&gt;$2,173.5&lt;/FONT&gt;&lt;/TD&gt;</v>
      </c>
      <c r="Y27" s="38" t="str">
        <f t="shared" si="7"/>
        <v>&lt;TD ALIGN=RIGHT&gt;&lt;FONT FACE="Times New Roman" SIZE=-2&gt;$2,770.4&lt;/FONT&gt;&lt;/TD&gt;</v>
      </c>
      <c r="Z27" s="38" t="str">
        <f t="shared" si="8"/>
        <v>&lt;TD ALIGN=RIGHT&gt;&lt;FONT FACE="Times New Roman" SIZE=-2&gt;$6,434.7&lt;/FONT&gt;&lt;/TD&gt;</v>
      </c>
      <c r="AA27" s="38" t="str">
        <f t="shared" si="9"/>
        <v>&lt;TD ALIGN=RIGHT&gt;&lt;FONT FACE="Times New Roman" SIZE=-2&gt;$0.0&lt;/FONT&gt;&lt;/TD&gt;</v>
      </c>
      <c r="AB27" s="38" t="str">
        <f t="shared" si="10"/>
        <v>&lt;TD ALIGN=RIGHT&gt;&lt;FONT FACE="Times New Roman" SIZE=-2&gt;$4,411.9&lt;/FONT&gt;&lt;/TD&gt;</v>
      </c>
      <c r="AC27" s="38" t="str">
        <f t="shared" si="11"/>
        <v>&lt;TD ALIGN=RIGHT&gt;&lt;FONT FACE="Times New Roman" SIZE=-2&gt;$15,790.5&lt;/FONT&gt;&lt;/TD&gt;</v>
      </c>
      <c r="AD27" s="38" t="str">
        <f t="shared" si="12"/>
        <v>&lt;TD ALIGN=RIGHT&gt;&lt;FONT FACE="Times New Roman" SIZE=-2&gt;$1,151.0&lt;/FONT&gt;&lt;/TD&gt;</v>
      </c>
      <c r="AE27" s="38" t="s">
        <v>108</v>
      </c>
    </row>
    <row r="28" spans="1:31">
      <c r="A28" s="4" t="s">
        <v>36</v>
      </c>
      <c r="B28" s="30">
        <f>'DataNews 2010'!B28</f>
        <v>638066</v>
      </c>
      <c r="C28" s="31">
        <f>'DataNews 2010'!C28</f>
        <v>209402</v>
      </c>
      <c r="D28" s="31">
        <f>'DataNews 2010'!D28</f>
        <v>142881</v>
      </c>
      <c r="E28" s="31">
        <f>'DataNews 2010'!E28</f>
        <v>0</v>
      </c>
      <c r="F28" s="31">
        <f>'DataNews 2010'!F28</f>
        <v>96446</v>
      </c>
      <c r="G28" s="31">
        <f>'DataNews 2010'!G28</f>
        <v>1086795</v>
      </c>
      <c r="H28" s="31">
        <f>'DataNews 2010'!H28</f>
        <v>202877</v>
      </c>
      <c r="I28" s="31">
        <f>'DataNews 2010'!I28</f>
        <v>32422</v>
      </c>
      <c r="J28" s="31">
        <f>'DataNews 2010'!J28</f>
        <v>579450</v>
      </c>
      <c r="K28" s="31">
        <f>'DataNews 2010'!K28</f>
        <v>0</v>
      </c>
      <c r="L28" s="31">
        <f>'DataNews 2010'!L28</f>
        <v>233974</v>
      </c>
      <c r="M28" s="31">
        <f>'DataNews 2010'!M28</f>
        <v>1048723</v>
      </c>
      <c r="N28" s="31">
        <f>'DataNews 2010'!N28</f>
        <v>38072</v>
      </c>
      <c r="P28" s="38" t="s">
        <v>107</v>
      </c>
      <c r="Q28" s="38" t="str">
        <f t="shared" si="15"/>
        <v>&lt;TD NOWRAP ALIGN=LEFT&gt;&lt;FONT FACE="Times New Roman" SIZE=-2&gt;Town of Grafton&lt;/TD&gt;</v>
      </c>
      <c r="R28" s="38" t="str">
        <f t="shared" si="0"/>
        <v>&lt;TD ALIGN=RIGHT&gt;&lt;FONT FACE="Times New Roman" SIZE=-2&gt;$638.1&lt;/FONT&gt;&lt;/TD&gt;</v>
      </c>
      <c r="S28" s="38" t="str">
        <f t="shared" si="1"/>
        <v>&lt;TD ALIGN=RIGHT&gt;&lt;FONT FACE="Times New Roman" SIZE=-2&gt;$209.4&lt;/FONT&gt;&lt;/TD&gt;</v>
      </c>
      <c r="T28" s="38" t="str">
        <f t="shared" si="2"/>
        <v>&lt;TD ALIGN=RIGHT&gt;&lt;FONT FACE="Times New Roman" SIZE=-2&gt;$142.9&lt;/FONT&gt;&lt;/TD&gt;</v>
      </c>
      <c r="U28" s="38" t="str">
        <f t="shared" si="3"/>
        <v>&lt;TD ALIGN=RIGHT&gt;&lt;FONT FACE="Times New Roman" SIZE=-2&gt;$0.0&lt;/FONT&gt;&lt;/TD&gt;</v>
      </c>
      <c r="V28" s="38" t="str">
        <f t="shared" si="4"/>
        <v>&lt;TD ALIGN=RIGHT&gt;&lt;FONT FACE="Times New Roman" SIZE=-2&gt;$96.4&lt;/FONT&gt;&lt;/TD&gt;</v>
      </c>
      <c r="W28" s="38" t="str">
        <f t="shared" si="5"/>
        <v>&lt;TD ALIGN=RIGHT&gt;&lt;FONT FACE="Times New Roman" SIZE=-2&gt;$1,086.8&lt;/FONT&gt;&lt;/TD&gt;</v>
      </c>
      <c r="X28" s="38" t="str">
        <f t="shared" si="6"/>
        <v>&lt;TD ALIGN=RIGHT&gt;&lt;FONT FACE="Times New Roman" SIZE=-2&gt;$202.9&lt;/FONT&gt;&lt;/TD&gt;</v>
      </c>
      <c r="Y28" s="38" t="str">
        <f t="shared" si="7"/>
        <v>&lt;TD ALIGN=RIGHT&gt;&lt;FONT FACE="Times New Roman" SIZE=-2&gt;$32.4&lt;/FONT&gt;&lt;/TD&gt;</v>
      </c>
      <c r="Z28" s="38" t="str">
        <f t="shared" si="8"/>
        <v>&lt;TD ALIGN=RIGHT&gt;&lt;FONT FACE="Times New Roman" SIZE=-2&gt;$579.5&lt;/FONT&gt;&lt;/TD&gt;</v>
      </c>
      <c r="AA28" s="38" t="str">
        <f t="shared" si="9"/>
        <v>&lt;TD ALIGN=RIGHT&gt;&lt;FONT FACE="Times New Roman" SIZE=-2&gt;$0.0&lt;/FONT&gt;&lt;/TD&gt;</v>
      </c>
      <c r="AB28" s="38" t="str">
        <f t="shared" si="10"/>
        <v>&lt;TD ALIGN=RIGHT&gt;&lt;FONT FACE="Times New Roman" SIZE=-2&gt;$234.0&lt;/FONT&gt;&lt;/TD&gt;</v>
      </c>
      <c r="AC28" s="38" t="str">
        <f t="shared" si="11"/>
        <v>&lt;TD ALIGN=RIGHT&gt;&lt;FONT FACE="Times New Roman" SIZE=-2&gt;$1,048.7&lt;/FONT&gt;&lt;/TD&gt;</v>
      </c>
      <c r="AD28" s="38" t="str">
        <f t="shared" si="12"/>
        <v>&lt;TD ALIGN=RIGHT&gt;&lt;FONT FACE="Times New Roman" SIZE=-2&gt;$38.1&lt;/FONT&gt;&lt;/TD&gt;</v>
      </c>
      <c r="AE28" s="38" t="s">
        <v>108</v>
      </c>
    </row>
    <row r="29" spans="1:31">
      <c r="A29" s="5" t="s">
        <v>37</v>
      </c>
      <c r="B29" s="30">
        <f>'DataNews 2010'!B29</f>
        <v>1423948</v>
      </c>
      <c r="C29" s="31">
        <f>'DataNews 2010'!C29</f>
        <v>270637</v>
      </c>
      <c r="D29" s="31">
        <f>'DataNews 2010'!D29</f>
        <v>230281</v>
      </c>
      <c r="E29" s="31">
        <f>'DataNews 2010'!E29</f>
        <v>465525</v>
      </c>
      <c r="F29" s="31">
        <f>'DataNews 2010'!F29</f>
        <v>179540</v>
      </c>
      <c r="G29" s="31">
        <f>'DataNews 2010'!G29</f>
        <v>2569931</v>
      </c>
      <c r="H29" s="31">
        <f>'DataNews 2010'!H29</f>
        <v>353851</v>
      </c>
      <c r="I29" s="31">
        <f>'DataNews 2010'!I29</f>
        <v>300523</v>
      </c>
      <c r="J29" s="31">
        <f>'DataNews 2010'!J29</f>
        <v>1380245</v>
      </c>
      <c r="K29" s="31">
        <f>'DataNews 2010'!K29</f>
        <v>0</v>
      </c>
      <c r="L29" s="31">
        <f>'DataNews 2010'!L29</f>
        <v>591887</v>
      </c>
      <c r="M29" s="31">
        <f>'DataNews 2010'!M29</f>
        <v>2626506</v>
      </c>
      <c r="N29" s="31">
        <f>'DataNews 2010'!N29</f>
        <v>-56575</v>
      </c>
      <c r="P29" s="38" t="s">
        <v>107</v>
      </c>
      <c r="Q29" s="38" t="str">
        <f t="shared" si="15"/>
        <v>&lt;TD NOWRAP ALIGN=LEFT&gt;&lt;FONT FACE="Times New Roman" SIZE=-2&gt;Town of Hoosick&lt;/TD&gt;</v>
      </c>
      <c r="R29" s="38" t="str">
        <f t="shared" si="0"/>
        <v>&lt;TD ALIGN=RIGHT&gt;&lt;FONT FACE="Times New Roman" SIZE=-2&gt;$1,423.9&lt;/FONT&gt;&lt;/TD&gt;</v>
      </c>
      <c r="S29" s="38" t="str">
        <f t="shared" si="1"/>
        <v>&lt;TD ALIGN=RIGHT&gt;&lt;FONT FACE="Times New Roman" SIZE=-2&gt;$270.6&lt;/FONT&gt;&lt;/TD&gt;</v>
      </c>
      <c r="T29" s="38" t="str">
        <f t="shared" si="2"/>
        <v>&lt;TD ALIGN=RIGHT&gt;&lt;FONT FACE="Times New Roman" SIZE=-2&gt;$230.3&lt;/FONT&gt;&lt;/TD&gt;</v>
      </c>
      <c r="U29" s="38" t="str">
        <f t="shared" si="3"/>
        <v>&lt;TD ALIGN=RIGHT&gt;&lt;FONT FACE="Times New Roman" SIZE=-2&gt;$465.5&lt;/FONT&gt;&lt;/TD&gt;</v>
      </c>
      <c r="V29" s="38" t="str">
        <f t="shared" si="4"/>
        <v>&lt;TD ALIGN=RIGHT&gt;&lt;FONT FACE="Times New Roman" SIZE=-2&gt;$179.5&lt;/FONT&gt;&lt;/TD&gt;</v>
      </c>
      <c r="W29" s="38" t="str">
        <f t="shared" si="5"/>
        <v>&lt;TD ALIGN=RIGHT&gt;&lt;FONT FACE="Times New Roman" SIZE=-2&gt;$2,569.9&lt;/FONT&gt;&lt;/TD&gt;</v>
      </c>
      <c r="X29" s="38" t="str">
        <f t="shared" si="6"/>
        <v>&lt;TD ALIGN=RIGHT&gt;&lt;FONT FACE="Times New Roman" SIZE=-2&gt;$353.9&lt;/FONT&gt;&lt;/TD&gt;</v>
      </c>
      <c r="Y29" s="38" t="str">
        <f t="shared" si="7"/>
        <v>&lt;TD ALIGN=RIGHT&gt;&lt;FONT FACE="Times New Roman" SIZE=-2&gt;$300.5&lt;/FONT&gt;&lt;/TD&gt;</v>
      </c>
      <c r="Z29" s="38" t="str">
        <f t="shared" si="8"/>
        <v>&lt;TD ALIGN=RIGHT&gt;&lt;FONT FACE="Times New Roman" SIZE=-2&gt;$1,380.2&lt;/FONT&gt;&lt;/TD&gt;</v>
      </c>
      <c r="AA29" s="38" t="str">
        <f t="shared" si="9"/>
        <v>&lt;TD ALIGN=RIGHT&gt;&lt;FONT FACE="Times New Roman" SIZE=-2&gt;$0.0&lt;/FONT&gt;&lt;/TD&gt;</v>
      </c>
      <c r="AB29" s="38" t="str">
        <f t="shared" si="10"/>
        <v>&lt;TD ALIGN=RIGHT&gt;&lt;FONT FACE="Times New Roman" SIZE=-2&gt;$591.9&lt;/FONT&gt;&lt;/TD&gt;</v>
      </c>
      <c r="AC29" s="38" t="str">
        <f t="shared" si="11"/>
        <v>&lt;TD ALIGN=RIGHT&gt;&lt;FONT FACE="Times New Roman" SIZE=-2&gt;$2,626.5&lt;/FONT&gt;&lt;/TD&gt;</v>
      </c>
      <c r="AD29" s="38" t="str">
        <f t="shared" si="12"/>
        <v>&lt;TD ALIGN=RIGHT&gt;&lt;FONT FACE="Times New Roman" SIZE=-2 COLOR=#FF0000&gt;($56.6)&lt;/FONT&gt;&lt;/TD&gt;</v>
      </c>
      <c r="AE29" s="38" t="s">
        <v>108</v>
      </c>
    </row>
    <row r="30" spans="1:31">
      <c r="A30" s="6" t="s">
        <v>38</v>
      </c>
      <c r="B30" s="30">
        <f>'DataNews 2010'!B30</f>
        <v>1114369</v>
      </c>
      <c r="C30" s="31">
        <f>'DataNews 2010'!C30</f>
        <v>182123</v>
      </c>
      <c r="D30" s="31">
        <f>'DataNews 2010'!D30</f>
        <v>253414</v>
      </c>
      <c r="E30" s="31">
        <f>'DataNews 2010'!E30</f>
        <v>0</v>
      </c>
      <c r="F30" s="31">
        <f>'DataNews 2010'!F30</f>
        <v>1631662</v>
      </c>
      <c r="G30" s="31">
        <f>'DataNews 2010'!G30</f>
        <v>3181568</v>
      </c>
      <c r="H30" s="31">
        <f>'DataNews 2010'!H30</f>
        <v>213535</v>
      </c>
      <c r="I30" s="31">
        <f>'DataNews 2010'!I30</f>
        <v>426802</v>
      </c>
      <c r="J30" s="31">
        <f>'DataNews 2010'!J30</f>
        <v>3447976</v>
      </c>
      <c r="K30" s="31">
        <f>'DataNews 2010'!K30</f>
        <v>17284</v>
      </c>
      <c r="L30" s="31">
        <f>'DataNews 2010'!L30</f>
        <v>735997</v>
      </c>
      <c r="M30" s="31">
        <f>'DataNews 2010'!M30</f>
        <v>4841594</v>
      </c>
      <c r="N30" s="31">
        <f>'DataNews 2010'!N30</f>
        <v>-1660026</v>
      </c>
      <c r="P30" s="38" t="s">
        <v>107</v>
      </c>
      <c r="Q30" s="38" t="str">
        <f t="shared" si="15"/>
        <v>&lt;TD NOWRAP ALIGN=LEFT&gt;&lt;FONT FACE="Times New Roman" SIZE=-2&gt;Village of Hoosick Falls&lt;/TD&gt;</v>
      </c>
      <c r="R30" s="38" t="str">
        <f t="shared" si="0"/>
        <v>&lt;TD ALIGN=RIGHT&gt;&lt;FONT FACE="Times New Roman" SIZE=-2&gt;$1,114.4&lt;/FONT&gt;&lt;/TD&gt;</v>
      </c>
      <c r="S30" s="38" t="str">
        <f t="shared" si="1"/>
        <v>&lt;TD ALIGN=RIGHT&gt;&lt;FONT FACE="Times New Roman" SIZE=-2&gt;$182.1&lt;/FONT&gt;&lt;/TD&gt;</v>
      </c>
      <c r="T30" s="38" t="str">
        <f t="shared" si="2"/>
        <v>&lt;TD ALIGN=RIGHT&gt;&lt;FONT FACE="Times New Roman" SIZE=-2&gt;$253.4&lt;/FONT&gt;&lt;/TD&gt;</v>
      </c>
      <c r="U30" s="38" t="str">
        <f t="shared" si="3"/>
        <v>&lt;TD ALIGN=RIGHT&gt;&lt;FONT FACE="Times New Roman" SIZE=-2&gt;$0.0&lt;/FONT&gt;&lt;/TD&gt;</v>
      </c>
      <c r="V30" s="38" t="str">
        <f t="shared" si="4"/>
        <v>&lt;TD ALIGN=RIGHT&gt;&lt;FONT FACE="Times New Roman" SIZE=-2&gt;$1,631.7&lt;/FONT&gt;&lt;/TD&gt;</v>
      </c>
      <c r="W30" s="38" t="str">
        <f t="shared" si="5"/>
        <v>&lt;TD ALIGN=RIGHT&gt;&lt;FONT FACE="Times New Roman" SIZE=-2&gt;$3,181.6&lt;/FONT&gt;&lt;/TD&gt;</v>
      </c>
      <c r="X30" s="38" t="str">
        <f t="shared" si="6"/>
        <v>&lt;TD ALIGN=RIGHT&gt;&lt;FONT FACE="Times New Roman" SIZE=-2&gt;$213.5&lt;/FONT&gt;&lt;/TD&gt;</v>
      </c>
      <c r="Y30" s="38" t="str">
        <f t="shared" si="7"/>
        <v>&lt;TD ALIGN=RIGHT&gt;&lt;FONT FACE="Times New Roman" SIZE=-2&gt;$426.8&lt;/FONT&gt;&lt;/TD&gt;</v>
      </c>
      <c r="Z30" s="38" t="str">
        <f t="shared" si="8"/>
        <v>&lt;TD ALIGN=RIGHT&gt;&lt;FONT FACE="Times New Roman" SIZE=-2&gt;$3,448.0&lt;/FONT&gt;&lt;/TD&gt;</v>
      </c>
      <c r="AA30" s="38" t="str">
        <f t="shared" si="9"/>
        <v>&lt;TD ALIGN=RIGHT&gt;&lt;FONT FACE="Times New Roman" SIZE=-2&gt;$17.3&lt;/FONT&gt;&lt;/TD&gt;</v>
      </c>
      <c r="AB30" s="38" t="str">
        <f t="shared" si="10"/>
        <v>&lt;TD ALIGN=RIGHT&gt;&lt;FONT FACE="Times New Roman" SIZE=-2&gt;$736.0&lt;/FONT&gt;&lt;/TD&gt;</v>
      </c>
      <c r="AC30" s="38" t="str">
        <f t="shared" si="11"/>
        <v>&lt;TD ALIGN=RIGHT&gt;&lt;FONT FACE="Times New Roman" SIZE=-2&gt;$4,841.6&lt;/FONT&gt;&lt;/TD&gt;</v>
      </c>
      <c r="AD30" s="38" t="str">
        <f t="shared" si="12"/>
        <v>&lt;TD ALIGN=RIGHT&gt;&lt;FONT FACE="Times New Roman" SIZE=-2 COLOR=#FF0000&gt;($1,660.0)&lt;/FONT&gt;&lt;/TD&gt;</v>
      </c>
      <c r="AE30" s="38" t="s">
        <v>108</v>
      </c>
    </row>
    <row r="31" spans="1:31">
      <c r="A31" s="5" t="s">
        <v>39</v>
      </c>
      <c r="B31" s="30">
        <f>'DataNews 2010'!B31</f>
        <v>976577</v>
      </c>
      <c r="C31" s="31">
        <f>'DataNews 2010'!C31</f>
        <v>245264</v>
      </c>
      <c r="D31" s="31">
        <f>'DataNews 2010'!D31</f>
        <v>283192</v>
      </c>
      <c r="E31" s="31">
        <f>'DataNews 2010'!E31</f>
        <v>171863</v>
      </c>
      <c r="F31" s="31">
        <f>'DataNews 2010'!F31</f>
        <v>641119</v>
      </c>
      <c r="G31" s="31">
        <f>'DataNews 2010'!G31</f>
        <v>2318015</v>
      </c>
      <c r="H31" s="31">
        <f>'DataNews 2010'!H31</f>
        <v>402131</v>
      </c>
      <c r="I31" s="31">
        <f>'DataNews 2010'!I31</f>
        <v>221400</v>
      </c>
      <c r="J31" s="31">
        <f>'DataNews 2010'!J31</f>
        <v>1012399</v>
      </c>
      <c r="K31" s="31">
        <f>'DataNews 2010'!K31</f>
        <v>0</v>
      </c>
      <c r="L31" s="31">
        <f>'DataNews 2010'!L31</f>
        <v>722233</v>
      </c>
      <c r="M31" s="31">
        <f>'DataNews 2010'!M31</f>
        <v>2358163</v>
      </c>
      <c r="N31" s="31">
        <f>'DataNews 2010'!N31</f>
        <v>-40148</v>
      </c>
      <c r="P31" s="38" t="s">
        <v>107</v>
      </c>
      <c r="Q31" s="38" t="str">
        <f t="shared" si="15"/>
        <v>&lt;TD NOWRAP ALIGN=LEFT&gt;&lt;FONT FACE="Times New Roman" SIZE=-2&gt;Town of Nassau&lt;/TD&gt;</v>
      </c>
      <c r="R31" s="38" t="str">
        <f t="shared" si="0"/>
        <v>&lt;TD ALIGN=RIGHT&gt;&lt;FONT FACE="Times New Roman" SIZE=-2&gt;$976.6&lt;/FONT&gt;&lt;/TD&gt;</v>
      </c>
      <c r="S31" s="38" t="str">
        <f t="shared" si="1"/>
        <v>&lt;TD ALIGN=RIGHT&gt;&lt;FONT FACE="Times New Roman" SIZE=-2&gt;$245.3&lt;/FONT&gt;&lt;/TD&gt;</v>
      </c>
      <c r="T31" s="38" t="str">
        <f t="shared" si="2"/>
        <v>&lt;TD ALIGN=RIGHT&gt;&lt;FONT FACE="Times New Roman" SIZE=-2&gt;$283.2&lt;/FONT&gt;&lt;/TD&gt;</v>
      </c>
      <c r="U31" s="38" t="str">
        <f t="shared" si="3"/>
        <v>&lt;TD ALIGN=RIGHT&gt;&lt;FONT FACE="Times New Roman" SIZE=-2&gt;$171.9&lt;/FONT&gt;&lt;/TD&gt;</v>
      </c>
      <c r="V31" s="38" t="str">
        <f t="shared" si="4"/>
        <v>&lt;TD ALIGN=RIGHT&gt;&lt;FONT FACE="Times New Roman" SIZE=-2&gt;$641.1&lt;/FONT&gt;&lt;/TD&gt;</v>
      </c>
      <c r="W31" s="38" t="str">
        <f t="shared" si="5"/>
        <v>&lt;TD ALIGN=RIGHT&gt;&lt;FONT FACE="Times New Roman" SIZE=-2&gt;$2,318.0&lt;/FONT&gt;&lt;/TD&gt;</v>
      </c>
      <c r="X31" s="38" t="str">
        <f t="shared" si="6"/>
        <v>&lt;TD ALIGN=RIGHT&gt;&lt;FONT FACE="Times New Roman" SIZE=-2&gt;$402.1&lt;/FONT&gt;&lt;/TD&gt;</v>
      </c>
      <c r="Y31" s="38" t="str">
        <f t="shared" si="7"/>
        <v>&lt;TD ALIGN=RIGHT&gt;&lt;FONT FACE="Times New Roman" SIZE=-2&gt;$221.4&lt;/FONT&gt;&lt;/TD&gt;</v>
      </c>
      <c r="Z31" s="38" t="str">
        <f t="shared" si="8"/>
        <v>&lt;TD ALIGN=RIGHT&gt;&lt;FONT FACE="Times New Roman" SIZE=-2&gt;$1,012.4&lt;/FONT&gt;&lt;/TD&gt;</v>
      </c>
      <c r="AA31" s="38" t="str">
        <f t="shared" si="9"/>
        <v>&lt;TD ALIGN=RIGHT&gt;&lt;FONT FACE="Times New Roman" SIZE=-2&gt;$0.0&lt;/FONT&gt;&lt;/TD&gt;</v>
      </c>
      <c r="AB31" s="38" t="str">
        <f t="shared" si="10"/>
        <v>&lt;TD ALIGN=RIGHT&gt;&lt;FONT FACE="Times New Roman" SIZE=-2&gt;$722.2&lt;/FONT&gt;&lt;/TD&gt;</v>
      </c>
      <c r="AC31" s="38" t="str">
        <f t="shared" si="11"/>
        <v>&lt;TD ALIGN=RIGHT&gt;&lt;FONT FACE="Times New Roman" SIZE=-2&gt;$2,358.2&lt;/FONT&gt;&lt;/TD&gt;</v>
      </c>
      <c r="AD31" s="38" t="str">
        <f t="shared" si="12"/>
        <v>&lt;TD ALIGN=RIGHT&gt;&lt;FONT FACE="Times New Roman" SIZE=-2 COLOR=#FF0000&gt;($40.1)&lt;/FONT&gt;&lt;/TD&gt;</v>
      </c>
      <c r="AE31" s="38" t="s">
        <v>108</v>
      </c>
    </row>
    <row r="32" spans="1:31">
      <c r="A32" s="6" t="s">
        <v>105</v>
      </c>
      <c r="B32" s="30">
        <f>'DataNews 2010'!B32</f>
        <v>51519</v>
      </c>
      <c r="C32" s="31">
        <f>'DataNews 2010'!C32</f>
        <v>41243</v>
      </c>
      <c r="D32" s="31">
        <f>'DataNews 2010'!D32</f>
        <v>28379</v>
      </c>
      <c r="E32" s="31">
        <f>'DataNews 2010'!E32</f>
        <v>12995</v>
      </c>
      <c r="F32" s="31">
        <f>'DataNews 2010'!F32</f>
        <v>616</v>
      </c>
      <c r="G32" s="31">
        <f>'DataNews 2010'!G32</f>
        <v>134752</v>
      </c>
      <c r="H32" s="31">
        <f>'DataNews 2010'!H32</f>
        <v>45262</v>
      </c>
      <c r="I32" s="31">
        <f>'DataNews 2010'!I32</f>
        <v>4170</v>
      </c>
      <c r="J32" s="31">
        <f>'DataNews 2010'!J32</f>
        <v>93368</v>
      </c>
      <c r="K32" s="31">
        <f>'DataNews 2010'!K32</f>
        <v>0</v>
      </c>
      <c r="L32" s="31">
        <f>'DataNews 2010'!L32</f>
        <v>2106</v>
      </c>
      <c r="M32" s="31">
        <f>'DataNews 2010'!M32</f>
        <v>144906</v>
      </c>
      <c r="N32" s="31">
        <f>'DataNews 2010'!N32</f>
        <v>-10154</v>
      </c>
      <c r="P32" s="38" t="s">
        <v>107</v>
      </c>
      <c r="Q32" s="38" t="str">
        <f>"&lt;TD NOWRAP ALIGN=LEFT&gt;&lt;FONT FACE=""Times New Roman"" SIZE=-2&gt;"&amp;A32&amp;"&lt;/TD&gt;"</f>
        <v>&lt;TD NOWRAP ALIGN=LEFT&gt;&lt;FONT FACE="Times New Roman" SIZE=-2&gt;Village of East Nassau&lt;/TD&gt;</v>
      </c>
      <c r="R32" s="38" t="str">
        <f t="shared" ref="R32:AD33" si="16">"&lt;TD ALIGN=RIGHT&gt;&lt;FONT FACE=""Times New Roman"" SIZE=-2"&amp;IF(B32&lt;0," COLOR=#FF0000","")&amp;"&gt;"&amp;TEXT(B32/1000,"$#,##0.0;($#,##0.0)")&amp;"&lt;/FONT&gt;&lt;/TD&gt;"</f>
        <v>&lt;TD ALIGN=RIGHT&gt;&lt;FONT FACE="Times New Roman" SIZE=-2&gt;$51.5&lt;/FONT&gt;&lt;/TD&gt;</v>
      </c>
      <c r="S32" s="38" t="str">
        <f t="shared" si="16"/>
        <v>&lt;TD ALIGN=RIGHT&gt;&lt;FONT FACE="Times New Roman" SIZE=-2&gt;$41.2&lt;/FONT&gt;&lt;/TD&gt;</v>
      </c>
      <c r="T32" s="38" t="str">
        <f t="shared" si="16"/>
        <v>&lt;TD ALIGN=RIGHT&gt;&lt;FONT FACE="Times New Roman" SIZE=-2&gt;$28.4&lt;/FONT&gt;&lt;/TD&gt;</v>
      </c>
      <c r="U32" s="38" t="str">
        <f t="shared" si="16"/>
        <v>&lt;TD ALIGN=RIGHT&gt;&lt;FONT FACE="Times New Roman" SIZE=-2&gt;$13.0&lt;/FONT&gt;&lt;/TD&gt;</v>
      </c>
      <c r="V32" s="38" t="str">
        <f t="shared" si="16"/>
        <v>&lt;TD ALIGN=RIGHT&gt;&lt;FONT FACE="Times New Roman" SIZE=-2&gt;$0.6&lt;/FONT&gt;&lt;/TD&gt;</v>
      </c>
      <c r="W32" s="38" t="str">
        <f t="shared" si="16"/>
        <v>&lt;TD ALIGN=RIGHT&gt;&lt;FONT FACE="Times New Roman" SIZE=-2&gt;$134.8&lt;/FONT&gt;&lt;/TD&gt;</v>
      </c>
      <c r="X32" s="38" t="str">
        <f t="shared" si="16"/>
        <v>&lt;TD ALIGN=RIGHT&gt;&lt;FONT FACE="Times New Roman" SIZE=-2&gt;$45.3&lt;/FONT&gt;&lt;/TD&gt;</v>
      </c>
      <c r="Y32" s="38" t="str">
        <f t="shared" si="16"/>
        <v>&lt;TD ALIGN=RIGHT&gt;&lt;FONT FACE="Times New Roman" SIZE=-2&gt;$4.2&lt;/FONT&gt;&lt;/TD&gt;</v>
      </c>
      <c r="Z32" s="38" t="str">
        <f t="shared" si="16"/>
        <v>&lt;TD ALIGN=RIGHT&gt;&lt;FONT FACE="Times New Roman" SIZE=-2&gt;$93.4&lt;/FONT&gt;&lt;/TD&gt;</v>
      </c>
      <c r="AA32" s="38" t="str">
        <f t="shared" si="16"/>
        <v>&lt;TD ALIGN=RIGHT&gt;&lt;FONT FACE="Times New Roman" SIZE=-2&gt;$0.0&lt;/FONT&gt;&lt;/TD&gt;</v>
      </c>
      <c r="AB32" s="38" t="str">
        <f t="shared" si="16"/>
        <v>&lt;TD ALIGN=RIGHT&gt;&lt;FONT FACE="Times New Roman" SIZE=-2&gt;$2.1&lt;/FONT&gt;&lt;/TD&gt;</v>
      </c>
      <c r="AC32" s="38" t="str">
        <f t="shared" si="16"/>
        <v>&lt;TD ALIGN=RIGHT&gt;&lt;FONT FACE="Times New Roman" SIZE=-2&gt;$144.9&lt;/FONT&gt;&lt;/TD&gt;</v>
      </c>
      <c r="AD32" s="38" t="str">
        <f t="shared" si="16"/>
        <v>&lt;TD ALIGN=RIGHT&gt;&lt;FONT FACE="Times New Roman" SIZE=-2 COLOR=#FF0000&gt;($10.2)&lt;/FONT&gt;&lt;/TD&gt;</v>
      </c>
      <c r="AE32" s="38" t="s">
        <v>108</v>
      </c>
    </row>
    <row r="33" spans="1:31">
      <c r="A33" s="4" t="s">
        <v>40</v>
      </c>
      <c r="B33" s="30">
        <f>'DataNews 2010'!B33</f>
        <v>5300740</v>
      </c>
      <c r="C33" s="31">
        <f>'DataNews 2010'!C33</f>
        <v>981703</v>
      </c>
      <c r="D33" s="31">
        <f>'DataNews 2010'!D33</f>
        <v>603610</v>
      </c>
      <c r="E33" s="31">
        <f>'DataNews 2010'!E33</f>
        <v>0</v>
      </c>
      <c r="F33" s="31">
        <f>'DataNews 2010'!F33</f>
        <v>3240177</v>
      </c>
      <c r="G33" s="31">
        <f>'DataNews 2010'!G33</f>
        <v>10126230</v>
      </c>
      <c r="H33" s="31">
        <f>'DataNews 2010'!H33</f>
        <v>2968236</v>
      </c>
      <c r="I33" s="31">
        <f>'DataNews 2010'!I33</f>
        <v>1936097</v>
      </c>
      <c r="J33" s="31">
        <f>'DataNews 2010'!J33</f>
        <v>3369714</v>
      </c>
      <c r="K33" s="31">
        <f>'DataNews 2010'!K33</f>
        <v>0</v>
      </c>
      <c r="L33" s="31">
        <f>'DataNews 2010'!L33</f>
        <v>4003030</v>
      </c>
      <c r="M33" s="31">
        <f>'DataNews 2010'!M33</f>
        <v>12277077</v>
      </c>
      <c r="N33" s="31">
        <f>'DataNews 2010'!N33</f>
        <v>-2150847</v>
      </c>
      <c r="P33" s="38" t="s">
        <v>107</v>
      </c>
      <c r="Q33" s="38" t="str">
        <f>"&lt;TD NOWRAP ALIGN=LEFT&gt;&lt;FONT FACE=""Times New Roman"" SIZE=-2&gt;"&amp;A33&amp;"&lt;/TD&gt;"</f>
        <v>&lt;TD NOWRAP ALIGN=LEFT&gt;&lt;FONT FACE="Times New Roman" SIZE=-2&gt;Town of North Greenbush&lt;/TD&gt;</v>
      </c>
      <c r="R33" s="38" t="str">
        <f t="shared" si="16"/>
        <v>&lt;TD ALIGN=RIGHT&gt;&lt;FONT FACE="Times New Roman" SIZE=-2&gt;$5,300.7&lt;/FONT&gt;&lt;/TD&gt;</v>
      </c>
      <c r="S33" s="38" t="str">
        <f t="shared" si="16"/>
        <v>&lt;TD ALIGN=RIGHT&gt;&lt;FONT FACE="Times New Roman" SIZE=-2&gt;$981.7&lt;/FONT&gt;&lt;/TD&gt;</v>
      </c>
      <c r="T33" s="38" t="str">
        <f t="shared" si="16"/>
        <v>&lt;TD ALIGN=RIGHT&gt;&lt;FONT FACE="Times New Roman" SIZE=-2&gt;$603.6&lt;/FONT&gt;&lt;/TD&gt;</v>
      </c>
      <c r="U33" s="38" t="str">
        <f t="shared" si="16"/>
        <v>&lt;TD ALIGN=RIGHT&gt;&lt;FONT FACE="Times New Roman" SIZE=-2&gt;$0.0&lt;/FONT&gt;&lt;/TD&gt;</v>
      </c>
      <c r="V33" s="38" t="str">
        <f t="shared" si="16"/>
        <v>&lt;TD ALIGN=RIGHT&gt;&lt;FONT FACE="Times New Roman" SIZE=-2&gt;$3,240.2&lt;/FONT&gt;&lt;/TD&gt;</v>
      </c>
      <c r="W33" s="38" t="str">
        <f t="shared" si="16"/>
        <v>&lt;TD ALIGN=RIGHT&gt;&lt;FONT FACE="Times New Roman" SIZE=-2&gt;$10,126.2&lt;/FONT&gt;&lt;/TD&gt;</v>
      </c>
      <c r="X33" s="38" t="str">
        <f t="shared" si="16"/>
        <v>&lt;TD ALIGN=RIGHT&gt;&lt;FONT FACE="Times New Roman" SIZE=-2&gt;$2,968.2&lt;/FONT&gt;&lt;/TD&gt;</v>
      </c>
      <c r="Y33" s="38" t="str">
        <f t="shared" si="16"/>
        <v>&lt;TD ALIGN=RIGHT&gt;&lt;FONT FACE="Times New Roman" SIZE=-2&gt;$1,936.1&lt;/FONT&gt;&lt;/TD&gt;</v>
      </c>
      <c r="Z33" s="38" t="str">
        <f t="shared" si="16"/>
        <v>&lt;TD ALIGN=RIGHT&gt;&lt;FONT FACE="Times New Roman" SIZE=-2&gt;$3,369.7&lt;/FONT&gt;&lt;/TD&gt;</v>
      </c>
      <c r="AA33" s="38" t="str">
        <f t="shared" si="16"/>
        <v>&lt;TD ALIGN=RIGHT&gt;&lt;FONT FACE="Times New Roman" SIZE=-2&gt;$0.0&lt;/FONT&gt;&lt;/TD&gt;</v>
      </c>
      <c r="AB33" s="38" t="str">
        <f t="shared" si="16"/>
        <v>&lt;TD ALIGN=RIGHT&gt;&lt;FONT FACE="Times New Roman" SIZE=-2&gt;$4,003.0&lt;/FONT&gt;&lt;/TD&gt;</v>
      </c>
      <c r="AC33" s="38" t="str">
        <f t="shared" si="16"/>
        <v>&lt;TD ALIGN=RIGHT&gt;&lt;FONT FACE="Times New Roman" SIZE=-2&gt;$12,277.1&lt;/FONT&gt;&lt;/TD&gt;</v>
      </c>
      <c r="AD33" s="38" t="str">
        <f t="shared" si="16"/>
        <v>&lt;TD ALIGN=RIGHT&gt;&lt;FONT FACE="Times New Roman" SIZE=-2 COLOR=#FF0000&gt;($2,150.8)&lt;/FONT&gt;&lt;/TD&gt;</v>
      </c>
      <c r="AE33" s="38" t="s">
        <v>108</v>
      </c>
    </row>
    <row r="34" spans="1:31">
      <c r="A34" s="4" t="s">
        <v>41</v>
      </c>
      <c r="B34" s="30">
        <f>'DataNews 2010'!B34</f>
        <v>501638</v>
      </c>
      <c r="C34" s="31">
        <f>'DataNews 2010'!C34</f>
        <v>118643</v>
      </c>
      <c r="D34" s="31">
        <f>'DataNews 2010'!D34</f>
        <v>156149</v>
      </c>
      <c r="E34" s="31">
        <f>'DataNews 2010'!E34</f>
        <v>339</v>
      </c>
      <c r="F34" s="31">
        <f>'DataNews 2010'!F34</f>
        <v>97069</v>
      </c>
      <c r="G34" s="31">
        <f>'DataNews 2010'!G34</f>
        <v>873838</v>
      </c>
      <c r="H34" s="31">
        <f>'DataNews 2010'!H34</f>
        <v>162547</v>
      </c>
      <c r="I34" s="31">
        <f>'DataNews 2010'!I34</f>
        <v>22591</v>
      </c>
      <c r="J34" s="31">
        <f>'DataNews 2010'!J34</f>
        <v>445699</v>
      </c>
      <c r="K34" s="31">
        <f>'DataNews 2010'!K34</f>
        <v>0</v>
      </c>
      <c r="L34" s="31">
        <f>'DataNews 2010'!L34</f>
        <v>195453</v>
      </c>
      <c r="M34" s="31">
        <f>'DataNews 2010'!M34</f>
        <v>826290</v>
      </c>
      <c r="N34" s="31">
        <f>'DataNews 2010'!N34</f>
        <v>47548</v>
      </c>
      <c r="P34" s="38" t="s">
        <v>107</v>
      </c>
      <c r="Q34" s="38" t="str">
        <f>"&lt;TD NOWRAP ALIGN=LEFT&gt;&lt;FONT FACE=""Times New Roman"" SIZE=-2&gt;"&amp;A34&amp;"&lt;/TD&gt;"</f>
        <v>&lt;TD NOWRAP ALIGN=LEFT&gt;&lt;FONT FACE="Times New Roman" SIZE=-2&gt;Town of Petersburg&lt;/TD&gt;</v>
      </c>
      <c r="R34" s="38" t="str">
        <f t="shared" ref="R34:AD34" si="17">"&lt;TD ALIGN=RIGHT&gt;&lt;FONT FACE=""Times New Roman"" SIZE=-2"&amp;IF(B34&lt;0," COLOR=#FF0000","")&amp;"&gt;"&amp;TEXT(B34/1000,"$#,##0.0;($#,##0.0)")&amp;"&lt;/FONT&gt;&lt;/TD&gt;"</f>
        <v>&lt;TD ALIGN=RIGHT&gt;&lt;FONT FACE="Times New Roman" SIZE=-2&gt;$501.6&lt;/FONT&gt;&lt;/TD&gt;</v>
      </c>
      <c r="S34" s="38" t="str">
        <f t="shared" si="17"/>
        <v>&lt;TD ALIGN=RIGHT&gt;&lt;FONT FACE="Times New Roman" SIZE=-2&gt;$118.6&lt;/FONT&gt;&lt;/TD&gt;</v>
      </c>
      <c r="T34" s="38" t="str">
        <f t="shared" si="17"/>
        <v>&lt;TD ALIGN=RIGHT&gt;&lt;FONT FACE="Times New Roman" SIZE=-2&gt;$156.1&lt;/FONT&gt;&lt;/TD&gt;</v>
      </c>
      <c r="U34" s="38" t="str">
        <f t="shared" si="17"/>
        <v>&lt;TD ALIGN=RIGHT&gt;&lt;FONT FACE="Times New Roman" SIZE=-2&gt;$0.3&lt;/FONT&gt;&lt;/TD&gt;</v>
      </c>
      <c r="V34" s="38" t="str">
        <f t="shared" si="17"/>
        <v>&lt;TD ALIGN=RIGHT&gt;&lt;FONT FACE="Times New Roman" SIZE=-2&gt;$97.1&lt;/FONT&gt;&lt;/TD&gt;</v>
      </c>
      <c r="W34" s="38" t="str">
        <f t="shared" si="17"/>
        <v>&lt;TD ALIGN=RIGHT&gt;&lt;FONT FACE="Times New Roman" SIZE=-2&gt;$873.8&lt;/FONT&gt;&lt;/TD&gt;</v>
      </c>
      <c r="X34" s="38" t="str">
        <f t="shared" si="17"/>
        <v>&lt;TD ALIGN=RIGHT&gt;&lt;FONT FACE="Times New Roman" SIZE=-2&gt;$162.5&lt;/FONT&gt;&lt;/TD&gt;</v>
      </c>
      <c r="Y34" s="38" t="str">
        <f t="shared" si="17"/>
        <v>&lt;TD ALIGN=RIGHT&gt;&lt;FONT FACE="Times New Roman" SIZE=-2&gt;$22.6&lt;/FONT&gt;&lt;/TD&gt;</v>
      </c>
      <c r="Z34" s="38" t="str">
        <f t="shared" si="17"/>
        <v>&lt;TD ALIGN=RIGHT&gt;&lt;FONT FACE="Times New Roman" SIZE=-2&gt;$445.7&lt;/FONT&gt;&lt;/TD&gt;</v>
      </c>
      <c r="AA34" s="38" t="str">
        <f t="shared" si="17"/>
        <v>&lt;TD ALIGN=RIGHT&gt;&lt;FONT FACE="Times New Roman" SIZE=-2&gt;$0.0&lt;/FONT&gt;&lt;/TD&gt;</v>
      </c>
      <c r="AB34" s="38" t="str">
        <f t="shared" si="17"/>
        <v>&lt;TD ALIGN=RIGHT&gt;&lt;FONT FACE="Times New Roman" SIZE=-2&gt;$195.5&lt;/FONT&gt;&lt;/TD&gt;</v>
      </c>
      <c r="AC34" s="38" t="str">
        <f t="shared" si="17"/>
        <v>&lt;TD ALIGN=RIGHT&gt;&lt;FONT FACE="Times New Roman" SIZE=-2&gt;$826.3&lt;/FONT&gt;&lt;/TD&gt;</v>
      </c>
      <c r="AD34" s="38" t="str">
        <f t="shared" si="17"/>
        <v>&lt;TD ALIGN=RIGHT&gt;&lt;FONT FACE="Times New Roman" SIZE=-2&gt;$47.5&lt;/FONT&gt;&lt;/TD&gt;</v>
      </c>
      <c r="AE34" s="38" t="s">
        <v>108</v>
      </c>
    </row>
    <row r="35" spans="1:31">
      <c r="A35" s="5" t="s">
        <v>42</v>
      </c>
      <c r="B35" s="30">
        <f>'DataNews 2010'!B35</f>
        <v>2036315</v>
      </c>
      <c r="C35" s="31">
        <f>'DataNews 2010'!C35</f>
        <v>227412</v>
      </c>
      <c r="D35" s="31">
        <f>'DataNews 2010'!D35</f>
        <v>102571</v>
      </c>
      <c r="E35" s="31">
        <f>'DataNews 2010'!E35</f>
        <v>0</v>
      </c>
      <c r="F35" s="31">
        <f>'DataNews 2010'!F35</f>
        <v>115370</v>
      </c>
      <c r="G35" s="31">
        <f>'DataNews 2010'!G35</f>
        <v>2481668</v>
      </c>
      <c r="H35" s="31">
        <f>'DataNews 2010'!H35</f>
        <v>258078</v>
      </c>
      <c r="I35" s="31">
        <f>'DataNews 2010'!I35</f>
        <v>96507</v>
      </c>
      <c r="J35" s="31">
        <f>'DataNews 2010'!J35</f>
        <v>1815254</v>
      </c>
      <c r="K35" s="31">
        <f>'DataNews 2010'!K35</f>
        <v>507</v>
      </c>
      <c r="L35" s="31">
        <f>'DataNews 2010'!L35</f>
        <v>316117</v>
      </c>
      <c r="M35" s="31">
        <f>'DataNews 2010'!M35</f>
        <v>2486463</v>
      </c>
      <c r="N35" s="31">
        <f>'DataNews 2010'!N35</f>
        <v>-4795</v>
      </c>
      <c r="P35" s="38" t="s">
        <v>107</v>
      </c>
      <c r="Q35" s="38" t="str">
        <f t="shared" si="15"/>
        <v>&lt;TD NOWRAP ALIGN=LEFT&gt;&lt;FONT FACE="Times New Roman" SIZE=-2&gt;Town of Pittstown&lt;/TD&gt;</v>
      </c>
      <c r="R35" s="38" t="str">
        <f t="shared" si="0"/>
        <v>&lt;TD ALIGN=RIGHT&gt;&lt;FONT FACE="Times New Roman" SIZE=-2&gt;$2,036.3&lt;/FONT&gt;&lt;/TD&gt;</v>
      </c>
      <c r="S35" s="38" t="str">
        <f t="shared" si="1"/>
        <v>&lt;TD ALIGN=RIGHT&gt;&lt;FONT FACE="Times New Roman" SIZE=-2&gt;$227.4&lt;/FONT&gt;&lt;/TD&gt;</v>
      </c>
      <c r="T35" s="38" t="str">
        <f t="shared" si="2"/>
        <v>&lt;TD ALIGN=RIGHT&gt;&lt;FONT FACE="Times New Roman" SIZE=-2&gt;$102.6&lt;/FONT&gt;&lt;/TD&gt;</v>
      </c>
      <c r="U35" s="38" t="str">
        <f t="shared" si="3"/>
        <v>&lt;TD ALIGN=RIGHT&gt;&lt;FONT FACE="Times New Roman" SIZE=-2&gt;$0.0&lt;/FONT&gt;&lt;/TD&gt;</v>
      </c>
      <c r="V35" s="38" t="str">
        <f t="shared" si="4"/>
        <v>&lt;TD ALIGN=RIGHT&gt;&lt;FONT FACE="Times New Roman" SIZE=-2&gt;$115.4&lt;/FONT&gt;&lt;/TD&gt;</v>
      </c>
      <c r="W35" s="38" t="str">
        <f t="shared" si="5"/>
        <v>&lt;TD ALIGN=RIGHT&gt;&lt;FONT FACE="Times New Roman" SIZE=-2&gt;$2,481.7&lt;/FONT&gt;&lt;/TD&gt;</v>
      </c>
      <c r="X35" s="38" t="str">
        <f t="shared" si="6"/>
        <v>&lt;TD ALIGN=RIGHT&gt;&lt;FONT FACE="Times New Roman" SIZE=-2&gt;$258.1&lt;/FONT&gt;&lt;/TD&gt;</v>
      </c>
      <c r="Y35" s="38" t="str">
        <f t="shared" si="7"/>
        <v>&lt;TD ALIGN=RIGHT&gt;&lt;FONT FACE="Times New Roman" SIZE=-2&gt;$96.5&lt;/FONT&gt;&lt;/TD&gt;</v>
      </c>
      <c r="Z35" s="38" t="str">
        <f t="shared" si="8"/>
        <v>&lt;TD ALIGN=RIGHT&gt;&lt;FONT FACE="Times New Roman" SIZE=-2&gt;$1,815.3&lt;/FONT&gt;&lt;/TD&gt;</v>
      </c>
      <c r="AA35" s="38" t="str">
        <f t="shared" si="9"/>
        <v>&lt;TD ALIGN=RIGHT&gt;&lt;FONT FACE="Times New Roman" SIZE=-2&gt;$0.5&lt;/FONT&gt;&lt;/TD&gt;</v>
      </c>
      <c r="AB35" s="38" t="str">
        <f t="shared" si="10"/>
        <v>&lt;TD ALIGN=RIGHT&gt;&lt;FONT FACE="Times New Roman" SIZE=-2&gt;$316.1&lt;/FONT&gt;&lt;/TD&gt;</v>
      </c>
      <c r="AC35" s="38" t="str">
        <f t="shared" si="11"/>
        <v>&lt;TD ALIGN=RIGHT&gt;&lt;FONT FACE="Times New Roman" SIZE=-2&gt;$2,486.5&lt;/FONT&gt;&lt;/TD&gt;</v>
      </c>
      <c r="AD35" s="38" t="str">
        <f t="shared" si="12"/>
        <v>&lt;TD ALIGN=RIGHT&gt;&lt;FONT FACE="Times New Roman" SIZE=-2 COLOR=#FF0000&gt;($4.8)&lt;/FONT&gt;&lt;/TD&gt;</v>
      </c>
      <c r="AE35" s="38" t="s">
        <v>108</v>
      </c>
    </row>
    <row r="36" spans="1:31">
      <c r="A36" s="4" t="s">
        <v>43</v>
      </c>
      <c r="B36" s="30">
        <f>'DataNews 2010'!B36</f>
        <v>1120312</v>
      </c>
      <c r="C36" s="31">
        <f>'DataNews 2010'!C36</f>
        <v>320892</v>
      </c>
      <c r="D36" s="31">
        <f>'DataNews 2010'!D36</f>
        <v>494313</v>
      </c>
      <c r="E36" s="31">
        <f>'DataNews 2010'!E36</f>
        <v>430080</v>
      </c>
      <c r="F36" s="31">
        <f>'DataNews 2010'!F36</f>
        <v>88191</v>
      </c>
      <c r="G36" s="31">
        <f>'DataNews 2010'!G36</f>
        <v>2453788</v>
      </c>
      <c r="H36" s="31">
        <f>'DataNews 2010'!H36</f>
        <v>303513</v>
      </c>
      <c r="I36" s="31">
        <f>'DataNews 2010'!I36</f>
        <v>266175</v>
      </c>
      <c r="J36" s="31">
        <f>'DataNews 2010'!J36</f>
        <v>10330876</v>
      </c>
      <c r="K36" s="31">
        <f>'DataNews 2010'!K36</f>
        <v>0</v>
      </c>
      <c r="L36" s="31">
        <f>'DataNews 2010'!L36</f>
        <v>430376</v>
      </c>
      <c r="M36" s="31">
        <f>'DataNews 2010'!M36</f>
        <v>11330940</v>
      </c>
      <c r="N36" s="31">
        <f>'DataNews 2010'!N36</f>
        <v>-8877152</v>
      </c>
      <c r="P36" s="38" t="s">
        <v>107</v>
      </c>
      <c r="Q36" s="38" t="str">
        <f t="shared" si="15"/>
        <v>&lt;TD NOWRAP ALIGN=LEFT&gt;&lt;FONT FACE="Times New Roman" SIZE=-2&gt;Town of Poestenkill&lt;/TD&gt;</v>
      </c>
      <c r="R36" s="38" t="str">
        <f t="shared" ref="R36:R67" si="18">"&lt;TD ALIGN=RIGHT&gt;&lt;FONT FACE=""Times New Roman"" SIZE=-2"&amp;IF(B36&lt;0," COLOR=#FF0000","")&amp;"&gt;"&amp;TEXT(B36/1000,"$#,##0.0;($#,##0.0)")&amp;"&lt;/FONT&gt;&lt;/TD&gt;"</f>
        <v>&lt;TD ALIGN=RIGHT&gt;&lt;FONT FACE="Times New Roman" SIZE=-2&gt;$1,120.3&lt;/FONT&gt;&lt;/TD&gt;</v>
      </c>
      <c r="S36" s="38" t="str">
        <f t="shared" ref="S36:S67" si="19">"&lt;TD ALIGN=RIGHT&gt;&lt;FONT FACE=""Times New Roman"" SIZE=-2"&amp;IF(C36&lt;0," COLOR=#FF0000","")&amp;"&gt;"&amp;TEXT(C36/1000,"$#,##0.0;($#,##0.0)")&amp;"&lt;/FONT&gt;&lt;/TD&gt;"</f>
        <v>&lt;TD ALIGN=RIGHT&gt;&lt;FONT FACE="Times New Roman" SIZE=-2&gt;$320.9&lt;/FONT&gt;&lt;/TD&gt;</v>
      </c>
      <c r="T36" s="38" t="str">
        <f t="shared" ref="T36:T67" si="20">"&lt;TD ALIGN=RIGHT&gt;&lt;FONT FACE=""Times New Roman"" SIZE=-2"&amp;IF(D36&lt;0," COLOR=#FF0000","")&amp;"&gt;"&amp;TEXT(D36/1000,"$#,##0.0;($#,##0.0)")&amp;"&lt;/FONT&gt;&lt;/TD&gt;"</f>
        <v>&lt;TD ALIGN=RIGHT&gt;&lt;FONT FACE="Times New Roman" SIZE=-2&gt;$494.3&lt;/FONT&gt;&lt;/TD&gt;</v>
      </c>
      <c r="U36" s="38" t="str">
        <f t="shared" ref="U36:U67" si="21">"&lt;TD ALIGN=RIGHT&gt;&lt;FONT FACE=""Times New Roman"" SIZE=-2"&amp;IF(E36&lt;0," COLOR=#FF0000","")&amp;"&gt;"&amp;TEXT(E36/1000,"$#,##0.0;($#,##0.0)")&amp;"&lt;/FONT&gt;&lt;/TD&gt;"</f>
        <v>&lt;TD ALIGN=RIGHT&gt;&lt;FONT FACE="Times New Roman" SIZE=-2&gt;$430.1&lt;/FONT&gt;&lt;/TD&gt;</v>
      </c>
      <c r="V36" s="38" t="str">
        <f t="shared" ref="V36:V67" si="22">"&lt;TD ALIGN=RIGHT&gt;&lt;FONT FACE=""Times New Roman"" SIZE=-2"&amp;IF(F36&lt;0," COLOR=#FF0000","")&amp;"&gt;"&amp;TEXT(F36/1000,"$#,##0.0;($#,##0.0)")&amp;"&lt;/FONT&gt;&lt;/TD&gt;"</f>
        <v>&lt;TD ALIGN=RIGHT&gt;&lt;FONT FACE="Times New Roman" SIZE=-2&gt;$88.2&lt;/FONT&gt;&lt;/TD&gt;</v>
      </c>
      <c r="W36" s="38" t="str">
        <f t="shared" ref="W36:W67" si="23">"&lt;TD ALIGN=RIGHT&gt;&lt;FONT FACE=""Times New Roman"" SIZE=-2"&amp;IF(G36&lt;0," COLOR=#FF0000","")&amp;"&gt;"&amp;TEXT(G36/1000,"$#,##0.0;($#,##0.0)")&amp;"&lt;/FONT&gt;&lt;/TD&gt;"</f>
        <v>&lt;TD ALIGN=RIGHT&gt;&lt;FONT FACE="Times New Roman" SIZE=-2&gt;$2,453.8&lt;/FONT&gt;&lt;/TD&gt;</v>
      </c>
      <c r="X36" s="38" t="str">
        <f t="shared" ref="X36:X67" si="24">"&lt;TD ALIGN=RIGHT&gt;&lt;FONT FACE=""Times New Roman"" SIZE=-2"&amp;IF(H36&lt;0," COLOR=#FF0000","")&amp;"&gt;"&amp;TEXT(H36/1000,"$#,##0.0;($#,##0.0)")&amp;"&lt;/FONT&gt;&lt;/TD&gt;"</f>
        <v>&lt;TD ALIGN=RIGHT&gt;&lt;FONT FACE="Times New Roman" SIZE=-2&gt;$303.5&lt;/FONT&gt;&lt;/TD&gt;</v>
      </c>
      <c r="Y36" s="38" t="str">
        <f t="shared" ref="Y36:Y67" si="25">"&lt;TD ALIGN=RIGHT&gt;&lt;FONT FACE=""Times New Roman"" SIZE=-2"&amp;IF(I36&lt;0," COLOR=#FF0000","")&amp;"&gt;"&amp;TEXT(I36/1000,"$#,##0.0;($#,##0.0)")&amp;"&lt;/FONT&gt;&lt;/TD&gt;"</f>
        <v>&lt;TD ALIGN=RIGHT&gt;&lt;FONT FACE="Times New Roman" SIZE=-2&gt;$266.2&lt;/FONT&gt;&lt;/TD&gt;</v>
      </c>
      <c r="Z36" s="38" t="str">
        <f t="shared" ref="Z36:Z67" si="26">"&lt;TD ALIGN=RIGHT&gt;&lt;FONT FACE=""Times New Roman"" SIZE=-2"&amp;IF(J36&lt;0," COLOR=#FF0000","")&amp;"&gt;"&amp;TEXT(J36/1000,"$#,##0.0;($#,##0.0)")&amp;"&lt;/FONT&gt;&lt;/TD&gt;"</f>
        <v>&lt;TD ALIGN=RIGHT&gt;&lt;FONT FACE="Times New Roman" SIZE=-2&gt;$10,330.9&lt;/FONT&gt;&lt;/TD&gt;</v>
      </c>
      <c r="AA36" s="38" t="str">
        <f t="shared" ref="AA36:AA67" si="27">"&lt;TD ALIGN=RIGHT&gt;&lt;FONT FACE=""Times New Roman"" SIZE=-2"&amp;IF(K36&lt;0," COLOR=#FF0000","")&amp;"&gt;"&amp;TEXT(K36/1000,"$#,##0.0;($#,##0.0)")&amp;"&lt;/FONT&gt;&lt;/TD&gt;"</f>
        <v>&lt;TD ALIGN=RIGHT&gt;&lt;FONT FACE="Times New Roman" SIZE=-2&gt;$0.0&lt;/FONT&gt;&lt;/TD&gt;</v>
      </c>
      <c r="AB36" s="38" t="str">
        <f t="shared" ref="AB36:AB67" si="28">"&lt;TD ALIGN=RIGHT&gt;&lt;FONT FACE=""Times New Roman"" SIZE=-2"&amp;IF(L36&lt;0," COLOR=#FF0000","")&amp;"&gt;"&amp;TEXT(L36/1000,"$#,##0.0;($#,##0.0)")&amp;"&lt;/FONT&gt;&lt;/TD&gt;"</f>
        <v>&lt;TD ALIGN=RIGHT&gt;&lt;FONT FACE="Times New Roman" SIZE=-2&gt;$430.4&lt;/FONT&gt;&lt;/TD&gt;</v>
      </c>
      <c r="AC36" s="38" t="str">
        <f t="shared" ref="AC36:AC67" si="29">"&lt;TD ALIGN=RIGHT&gt;&lt;FONT FACE=""Times New Roman"" SIZE=-2"&amp;IF(M36&lt;0," COLOR=#FF0000","")&amp;"&gt;"&amp;TEXT(M36/1000,"$#,##0.0;($#,##0.0)")&amp;"&lt;/FONT&gt;&lt;/TD&gt;"</f>
        <v>&lt;TD ALIGN=RIGHT&gt;&lt;FONT FACE="Times New Roman" SIZE=-2&gt;$11,330.9&lt;/FONT&gt;&lt;/TD&gt;</v>
      </c>
      <c r="AD36" s="38" t="str">
        <f t="shared" ref="AD36:AD67" si="30">"&lt;TD ALIGN=RIGHT&gt;&lt;FONT FACE=""Times New Roman"" SIZE=-2"&amp;IF(N36&lt;0," COLOR=#FF0000","")&amp;"&gt;"&amp;TEXT(N36/1000,"$#,##0.0;($#,##0.0)")&amp;"&lt;/FONT&gt;&lt;/TD&gt;"</f>
        <v>&lt;TD ALIGN=RIGHT&gt;&lt;FONT FACE="Times New Roman" SIZE=-2 COLOR=#FF0000&gt;($8,877.2)&lt;/FONT&gt;&lt;/TD&gt;</v>
      </c>
      <c r="AE36" s="38" t="s">
        <v>108</v>
      </c>
    </row>
    <row r="37" spans="1:31">
      <c r="A37" s="4" t="s">
        <v>44</v>
      </c>
      <c r="B37" s="30">
        <f>'DataNews 2010'!B37</f>
        <v>6981371</v>
      </c>
      <c r="C37" s="31">
        <f>'DataNews 2010'!C37</f>
        <v>1912977</v>
      </c>
      <c r="D37" s="31">
        <f>'DataNews 2010'!D37</f>
        <v>3125029</v>
      </c>
      <c r="E37" s="31">
        <f>'DataNews 2010'!E37</f>
        <v>926667</v>
      </c>
      <c r="F37" s="31">
        <f>'DataNews 2010'!F37</f>
        <v>7275901</v>
      </c>
      <c r="G37" s="31">
        <f>'DataNews 2010'!G37</f>
        <v>20221945</v>
      </c>
      <c r="H37" s="31">
        <f>'DataNews 2010'!H37</f>
        <v>2196120</v>
      </c>
      <c r="I37" s="31">
        <f>'DataNews 2010'!I37</f>
        <v>3542766</v>
      </c>
      <c r="J37" s="31">
        <f>'DataNews 2010'!J37</f>
        <v>5937910</v>
      </c>
      <c r="K37" s="31">
        <f>'DataNews 2010'!K37</f>
        <v>1511738</v>
      </c>
      <c r="L37" s="31">
        <f>'DataNews 2010'!L37</f>
        <v>3930230</v>
      </c>
      <c r="M37" s="31">
        <f>'DataNews 2010'!M37</f>
        <v>17118764</v>
      </c>
      <c r="N37" s="31">
        <f>'DataNews 2010'!N37</f>
        <v>3103181</v>
      </c>
      <c r="P37" s="38" t="s">
        <v>107</v>
      </c>
      <c r="Q37" s="38" t="str">
        <f t="shared" si="15"/>
        <v>&lt;TD NOWRAP ALIGN=LEFT&gt;&lt;FONT FACE="Times New Roman" SIZE=-2&gt;City of Rensselaer&lt;/TD&gt;</v>
      </c>
      <c r="R37" s="38" t="str">
        <f t="shared" si="18"/>
        <v>&lt;TD ALIGN=RIGHT&gt;&lt;FONT FACE="Times New Roman" SIZE=-2&gt;$6,981.4&lt;/FONT&gt;&lt;/TD&gt;</v>
      </c>
      <c r="S37" s="38" t="str">
        <f t="shared" si="19"/>
        <v>&lt;TD ALIGN=RIGHT&gt;&lt;FONT FACE="Times New Roman" SIZE=-2&gt;$1,913.0&lt;/FONT&gt;&lt;/TD&gt;</v>
      </c>
      <c r="T37" s="38" t="str">
        <f t="shared" si="20"/>
        <v>&lt;TD ALIGN=RIGHT&gt;&lt;FONT FACE="Times New Roman" SIZE=-2&gt;$3,125.0&lt;/FONT&gt;&lt;/TD&gt;</v>
      </c>
      <c r="U37" s="38" t="str">
        <f t="shared" si="21"/>
        <v>&lt;TD ALIGN=RIGHT&gt;&lt;FONT FACE="Times New Roman" SIZE=-2&gt;$926.7&lt;/FONT&gt;&lt;/TD&gt;</v>
      </c>
      <c r="V37" s="38" t="str">
        <f t="shared" si="22"/>
        <v>&lt;TD ALIGN=RIGHT&gt;&lt;FONT FACE="Times New Roman" SIZE=-2&gt;$7,275.9&lt;/FONT&gt;&lt;/TD&gt;</v>
      </c>
      <c r="W37" s="38" t="str">
        <f t="shared" si="23"/>
        <v>&lt;TD ALIGN=RIGHT&gt;&lt;FONT FACE="Times New Roman" SIZE=-2&gt;$20,221.9&lt;/FONT&gt;&lt;/TD&gt;</v>
      </c>
      <c r="X37" s="38" t="str">
        <f t="shared" si="24"/>
        <v>&lt;TD ALIGN=RIGHT&gt;&lt;FONT FACE="Times New Roman" SIZE=-2&gt;$2,196.1&lt;/FONT&gt;&lt;/TD&gt;</v>
      </c>
      <c r="Y37" s="38" t="str">
        <f t="shared" si="25"/>
        <v>&lt;TD ALIGN=RIGHT&gt;&lt;FONT FACE="Times New Roman" SIZE=-2&gt;$3,542.8&lt;/FONT&gt;&lt;/TD&gt;</v>
      </c>
      <c r="Z37" s="38" t="str">
        <f t="shared" si="26"/>
        <v>&lt;TD ALIGN=RIGHT&gt;&lt;FONT FACE="Times New Roman" SIZE=-2&gt;$5,937.9&lt;/FONT&gt;&lt;/TD&gt;</v>
      </c>
      <c r="AA37" s="38" t="str">
        <f t="shared" si="27"/>
        <v>&lt;TD ALIGN=RIGHT&gt;&lt;FONT FACE="Times New Roman" SIZE=-2&gt;$1,511.7&lt;/FONT&gt;&lt;/TD&gt;</v>
      </c>
      <c r="AB37" s="38" t="str">
        <f t="shared" si="28"/>
        <v>&lt;TD ALIGN=RIGHT&gt;&lt;FONT FACE="Times New Roman" SIZE=-2&gt;$3,930.2&lt;/FONT&gt;&lt;/TD&gt;</v>
      </c>
      <c r="AC37" s="38" t="str">
        <f t="shared" si="29"/>
        <v>&lt;TD ALIGN=RIGHT&gt;&lt;FONT FACE="Times New Roman" SIZE=-2&gt;$17,118.8&lt;/FONT&gt;&lt;/TD&gt;</v>
      </c>
      <c r="AD37" s="38" t="str">
        <f t="shared" si="30"/>
        <v>&lt;TD ALIGN=RIGHT&gt;&lt;FONT FACE="Times New Roman" SIZE=-2&gt;$3,103.2&lt;/FONT&gt;&lt;/TD&gt;</v>
      </c>
      <c r="AE37" s="38" t="s">
        <v>108</v>
      </c>
    </row>
    <row r="38" spans="1:31">
      <c r="A38" s="4" t="s">
        <v>45</v>
      </c>
      <c r="B38" s="30">
        <f>'DataNews 2010'!B38</f>
        <v>1637994</v>
      </c>
      <c r="C38" s="31">
        <f>'DataNews 2010'!C38</f>
        <v>762972</v>
      </c>
      <c r="D38" s="31">
        <f>'DataNews 2010'!D38</f>
        <v>420271</v>
      </c>
      <c r="E38" s="31">
        <f>'DataNews 2010'!E38</f>
        <v>176383</v>
      </c>
      <c r="F38" s="31">
        <f>'DataNews 2010'!F38</f>
        <v>2640251</v>
      </c>
      <c r="G38" s="31">
        <f>'DataNews 2010'!G38</f>
        <v>5637871</v>
      </c>
      <c r="H38" s="31">
        <f>'DataNews 2010'!H38</f>
        <v>991779</v>
      </c>
      <c r="I38" s="31">
        <f>'DataNews 2010'!I38</f>
        <v>387673</v>
      </c>
      <c r="J38" s="31">
        <f>'DataNews 2010'!J38</f>
        <v>2386936</v>
      </c>
      <c r="K38" s="31">
        <f>'DataNews 2010'!K38</f>
        <v>0</v>
      </c>
      <c r="L38" s="31">
        <f>'DataNews 2010'!L38</f>
        <v>1260233</v>
      </c>
      <c r="M38" s="31">
        <f>'DataNews 2010'!M38</f>
        <v>5026621</v>
      </c>
      <c r="N38" s="31">
        <f>'DataNews 2010'!N38</f>
        <v>611250</v>
      </c>
      <c r="P38" s="38" t="s">
        <v>107</v>
      </c>
      <c r="Q38" s="38" t="str">
        <f t="shared" si="15"/>
        <v>&lt;TD NOWRAP ALIGN=LEFT&gt;&lt;FONT FACE="Times New Roman" SIZE=-2&gt;Town of Sand Lake&lt;/TD&gt;</v>
      </c>
      <c r="R38" s="38" t="str">
        <f t="shared" si="18"/>
        <v>&lt;TD ALIGN=RIGHT&gt;&lt;FONT FACE="Times New Roman" SIZE=-2&gt;$1,638.0&lt;/FONT&gt;&lt;/TD&gt;</v>
      </c>
      <c r="S38" s="38" t="str">
        <f t="shared" si="19"/>
        <v>&lt;TD ALIGN=RIGHT&gt;&lt;FONT FACE="Times New Roman" SIZE=-2&gt;$763.0&lt;/FONT&gt;&lt;/TD&gt;</v>
      </c>
      <c r="T38" s="38" t="str">
        <f t="shared" si="20"/>
        <v>&lt;TD ALIGN=RIGHT&gt;&lt;FONT FACE="Times New Roman" SIZE=-2&gt;$420.3&lt;/FONT&gt;&lt;/TD&gt;</v>
      </c>
      <c r="U38" s="38" t="str">
        <f t="shared" si="21"/>
        <v>&lt;TD ALIGN=RIGHT&gt;&lt;FONT FACE="Times New Roman" SIZE=-2&gt;$176.4&lt;/FONT&gt;&lt;/TD&gt;</v>
      </c>
      <c r="V38" s="38" t="str">
        <f t="shared" si="22"/>
        <v>&lt;TD ALIGN=RIGHT&gt;&lt;FONT FACE="Times New Roman" SIZE=-2&gt;$2,640.3&lt;/FONT&gt;&lt;/TD&gt;</v>
      </c>
      <c r="W38" s="38" t="str">
        <f t="shared" si="23"/>
        <v>&lt;TD ALIGN=RIGHT&gt;&lt;FONT FACE="Times New Roman" SIZE=-2&gt;$5,637.9&lt;/FONT&gt;&lt;/TD&gt;</v>
      </c>
      <c r="X38" s="38" t="str">
        <f t="shared" si="24"/>
        <v>&lt;TD ALIGN=RIGHT&gt;&lt;FONT FACE="Times New Roman" SIZE=-2&gt;$991.8&lt;/FONT&gt;&lt;/TD&gt;</v>
      </c>
      <c r="Y38" s="38" t="str">
        <f t="shared" si="25"/>
        <v>&lt;TD ALIGN=RIGHT&gt;&lt;FONT FACE="Times New Roman" SIZE=-2&gt;$387.7&lt;/FONT&gt;&lt;/TD&gt;</v>
      </c>
      <c r="Z38" s="38" t="str">
        <f t="shared" si="26"/>
        <v>&lt;TD ALIGN=RIGHT&gt;&lt;FONT FACE="Times New Roman" SIZE=-2&gt;$2,386.9&lt;/FONT&gt;&lt;/TD&gt;</v>
      </c>
      <c r="AA38" s="38" t="str">
        <f t="shared" si="27"/>
        <v>&lt;TD ALIGN=RIGHT&gt;&lt;FONT FACE="Times New Roman" SIZE=-2&gt;$0.0&lt;/FONT&gt;&lt;/TD&gt;</v>
      </c>
      <c r="AB38" s="38" t="str">
        <f t="shared" si="28"/>
        <v>&lt;TD ALIGN=RIGHT&gt;&lt;FONT FACE="Times New Roman" SIZE=-2&gt;$1,260.2&lt;/FONT&gt;&lt;/TD&gt;</v>
      </c>
      <c r="AC38" s="38" t="str">
        <f t="shared" si="29"/>
        <v>&lt;TD ALIGN=RIGHT&gt;&lt;FONT FACE="Times New Roman" SIZE=-2&gt;$5,026.6&lt;/FONT&gt;&lt;/TD&gt;</v>
      </c>
      <c r="AD38" s="38" t="str">
        <f t="shared" si="30"/>
        <v>&lt;TD ALIGN=RIGHT&gt;&lt;FONT FACE="Times New Roman" SIZE=-2&gt;$611.3&lt;/FONT&gt;&lt;/TD&gt;</v>
      </c>
      <c r="AE38" s="38" t="s">
        <v>108</v>
      </c>
    </row>
    <row r="39" spans="1:31">
      <c r="A39" s="5" t="s">
        <v>46</v>
      </c>
      <c r="B39" s="30">
        <f>'DataNews 2010'!B39</f>
        <v>2041754</v>
      </c>
      <c r="C39" s="31">
        <f>'DataNews 2010'!C39</f>
        <v>573781</v>
      </c>
      <c r="D39" s="31">
        <f>'DataNews 2010'!D39</f>
        <v>371100</v>
      </c>
      <c r="E39" s="31">
        <f>'DataNews 2010'!E39</f>
        <v>66556</v>
      </c>
      <c r="F39" s="31">
        <f>'DataNews 2010'!F39</f>
        <v>625284</v>
      </c>
      <c r="G39" s="31">
        <f>'DataNews 2010'!G39</f>
        <v>3678475</v>
      </c>
      <c r="H39" s="31">
        <f>'DataNews 2010'!H39</f>
        <v>466105</v>
      </c>
      <c r="I39" s="31">
        <f>'DataNews 2010'!I39</f>
        <v>247664</v>
      </c>
      <c r="J39" s="31">
        <f>'DataNews 2010'!J39</f>
        <v>2325616</v>
      </c>
      <c r="K39" s="31">
        <f>'DataNews 2010'!K39</f>
        <v>0</v>
      </c>
      <c r="L39" s="31">
        <f>'DataNews 2010'!L39</f>
        <v>949550</v>
      </c>
      <c r="M39" s="31">
        <f>'DataNews 2010'!M39</f>
        <v>3988935</v>
      </c>
      <c r="N39" s="31">
        <f>'DataNews 2010'!N39</f>
        <v>-310460</v>
      </c>
      <c r="P39" s="38" t="s">
        <v>107</v>
      </c>
      <c r="Q39" s="38" t="str">
        <f t="shared" si="15"/>
        <v>&lt;TD NOWRAP ALIGN=LEFT&gt;&lt;FONT FACE="Times New Roman" SIZE=-2&gt;Town of Schaghticoke&lt;/TD&gt;</v>
      </c>
      <c r="R39" s="38" t="str">
        <f t="shared" si="18"/>
        <v>&lt;TD ALIGN=RIGHT&gt;&lt;FONT FACE="Times New Roman" SIZE=-2&gt;$2,041.8&lt;/FONT&gt;&lt;/TD&gt;</v>
      </c>
      <c r="S39" s="38" t="str">
        <f t="shared" si="19"/>
        <v>&lt;TD ALIGN=RIGHT&gt;&lt;FONT FACE="Times New Roman" SIZE=-2&gt;$573.8&lt;/FONT&gt;&lt;/TD&gt;</v>
      </c>
      <c r="T39" s="38" t="str">
        <f t="shared" si="20"/>
        <v>&lt;TD ALIGN=RIGHT&gt;&lt;FONT FACE="Times New Roman" SIZE=-2&gt;$371.1&lt;/FONT&gt;&lt;/TD&gt;</v>
      </c>
      <c r="U39" s="38" t="str">
        <f t="shared" si="21"/>
        <v>&lt;TD ALIGN=RIGHT&gt;&lt;FONT FACE="Times New Roman" SIZE=-2&gt;$66.6&lt;/FONT&gt;&lt;/TD&gt;</v>
      </c>
      <c r="V39" s="38" t="str">
        <f t="shared" si="22"/>
        <v>&lt;TD ALIGN=RIGHT&gt;&lt;FONT FACE="Times New Roman" SIZE=-2&gt;$625.3&lt;/FONT&gt;&lt;/TD&gt;</v>
      </c>
      <c r="W39" s="38" t="str">
        <f t="shared" si="23"/>
        <v>&lt;TD ALIGN=RIGHT&gt;&lt;FONT FACE="Times New Roman" SIZE=-2&gt;$3,678.5&lt;/FONT&gt;&lt;/TD&gt;</v>
      </c>
      <c r="X39" s="38" t="str">
        <f t="shared" si="24"/>
        <v>&lt;TD ALIGN=RIGHT&gt;&lt;FONT FACE="Times New Roman" SIZE=-2&gt;$466.1&lt;/FONT&gt;&lt;/TD&gt;</v>
      </c>
      <c r="Y39" s="38" t="str">
        <f t="shared" si="25"/>
        <v>&lt;TD ALIGN=RIGHT&gt;&lt;FONT FACE="Times New Roman" SIZE=-2&gt;$247.7&lt;/FONT&gt;&lt;/TD&gt;</v>
      </c>
      <c r="Z39" s="38" t="str">
        <f t="shared" si="26"/>
        <v>&lt;TD ALIGN=RIGHT&gt;&lt;FONT FACE="Times New Roman" SIZE=-2&gt;$2,325.6&lt;/FONT&gt;&lt;/TD&gt;</v>
      </c>
      <c r="AA39" s="38" t="str">
        <f t="shared" si="27"/>
        <v>&lt;TD ALIGN=RIGHT&gt;&lt;FONT FACE="Times New Roman" SIZE=-2&gt;$0.0&lt;/FONT&gt;&lt;/TD&gt;</v>
      </c>
      <c r="AB39" s="38" t="str">
        <f t="shared" si="28"/>
        <v>&lt;TD ALIGN=RIGHT&gt;&lt;FONT FACE="Times New Roman" SIZE=-2&gt;$949.6&lt;/FONT&gt;&lt;/TD&gt;</v>
      </c>
      <c r="AC39" s="38" t="str">
        <f t="shared" si="29"/>
        <v>&lt;TD ALIGN=RIGHT&gt;&lt;FONT FACE="Times New Roman" SIZE=-2&gt;$3,988.9&lt;/FONT&gt;&lt;/TD&gt;</v>
      </c>
      <c r="AD39" s="38" t="str">
        <f t="shared" si="30"/>
        <v>&lt;TD ALIGN=RIGHT&gt;&lt;FONT FACE="Times New Roman" SIZE=-2 COLOR=#FF0000&gt;($310.5)&lt;/FONT&gt;&lt;/TD&gt;</v>
      </c>
      <c r="AE39" s="38" t="s">
        <v>108</v>
      </c>
    </row>
    <row r="40" spans="1:31">
      <c r="A40" s="6" t="s">
        <v>47</v>
      </c>
      <c r="B40" s="30">
        <f>'DataNews 2010'!B40</f>
        <v>146842</v>
      </c>
      <c r="C40" s="31">
        <f>'DataNews 2010'!C40</f>
        <v>55787</v>
      </c>
      <c r="D40" s="31">
        <f>'DataNews 2010'!D40</f>
        <v>59184</v>
      </c>
      <c r="E40" s="31">
        <f>'DataNews 2010'!E40</f>
        <v>312265</v>
      </c>
      <c r="F40" s="31">
        <f>'DataNews 2010'!F40</f>
        <v>184705</v>
      </c>
      <c r="G40" s="31">
        <f>'DataNews 2010'!G40</f>
        <v>758783</v>
      </c>
      <c r="H40" s="31">
        <f>'DataNews 2010'!H40</f>
        <v>120041</v>
      </c>
      <c r="I40" s="31">
        <f>'DataNews 2010'!I40</f>
        <v>386231</v>
      </c>
      <c r="J40" s="31">
        <f>'DataNews 2010'!J40</f>
        <v>223971</v>
      </c>
      <c r="K40" s="31">
        <f>'DataNews 2010'!K40</f>
        <v>276</v>
      </c>
      <c r="L40" s="31">
        <f>'DataNews 2010'!L40</f>
        <v>66260</v>
      </c>
      <c r="M40" s="31">
        <f>'DataNews 2010'!M40</f>
        <v>796779</v>
      </c>
      <c r="N40" s="31">
        <f>'DataNews 2010'!N40</f>
        <v>-37996</v>
      </c>
      <c r="P40" s="38" t="s">
        <v>107</v>
      </c>
      <c r="Q40" s="38" t="str">
        <f t="shared" si="15"/>
        <v>&lt;TD NOWRAP ALIGN=LEFT&gt;&lt;FONT FACE="Times New Roman" SIZE=-2&gt;Village of Schaghticoke&lt;/TD&gt;</v>
      </c>
      <c r="R40" s="38" t="str">
        <f t="shared" si="18"/>
        <v>&lt;TD ALIGN=RIGHT&gt;&lt;FONT FACE="Times New Roman" SIZE=-2&gt;$146.8&lt;/FONT&gt;&lt;/TD&gt;</v>
      </c>
      <c r="S40" s="38" t="str">
        <f t="shared" si="19"/>
        <v>&lt;TD ALIGN=RIGHT&gt;&lt;FONT FACE="Times New Roman" SIZE=-2&gt;$55.8&lt;/FONT&gt;&lt;/TD&gt;</v>
      </c>
      <c r="T40" s="38" t="str">
        <f t="shared" si="20"/>
        <v>&lt;TD ALIGN=RIGHT&gt;&lt;FONT FACE="Times New Roman" SIZE=-2&gt;$59.2&lt;/FONT&gt;&lt;/TD&gt;</v>
      </c>
      <c r="U40" s="38" t="str">
        <f t="shared" si="21"/>
        <v>&lt;TD ALIGN=RIGHT&gt;&lt;FONT FACE="Times New Roman" SIZE=-2&gt;$312.3&lt;/FONT&gt;&lt;/TD&gt;</v>
      </c>
      <c r="V40" s="38" t="str">
        <f t="shared" si="22"/>
        <v>&lt;TD ALIGN=RIGHT&gt;&lt;FONT FACE="Times New Roman" SIZE=-2&gt;$184.7&lt;/FONT&gt;&lt;/TD&gt;</v>
      </c>
      <c r="W40" s="38" t="str">
        <f t="shared" si="23"/>
        <v>&lt;TD ALIGN=RIGHT&gt;&lt;FONT FACE="Times New Roman" SIZE=-2&gt;$758.8&lt;/FONT&gt;&lt;/TD&gt;</v>
      </c>
      <c r="X40" s="38" t="str">
        <f t="shared" si="24"/>
        <v>&lt;TD ALIGN=RIGHT&gt;&lt;FONT FACE="Times New Roman" SIZE=-2&gt;$120.0&lt;/FONT&gt;&lt;/TD&gt;</v>
      </c>
      <c r="Y40" s="38" t="str">
        <f t="shared" si="25"/>
        <v>&lt;TD ALIGN=RIGHT&gt;&lt;FONT FACE="Times New Roman" SIZE=-2&gt;$386.2&lt;/FONT&gt;&lt;/TD&gt;</v>
      </c>
      <c r="Z40" s="38" t="str">
        <f t="shared" si="26"/>
        <v>&lt;TD ALIGN=RIGHT&gt;&lt;FONT FACE="Times New Roman" SIZE=-2&gt;$224.0&lt;/FONT&gt;&lt;/TD&gt;</v>
      </c>
      <c r="AA40" s="38" t="str">
        <f t="shared" si="27"/>
        <v>&lt;TD ALIGN=RIGHT&gt;&lt;FONT FACE="Times New Roman" SIZE=-2&gt;$0.3&lt;/FONT&gt;&lt;/TD&gt;</v>
      </c>
      <c r="AB40" s="38" t="str">
        <f t="shared" si="28"/>
        <v>&lt;TD ALIGN=RIGHT&gt;&lt;FONT FACE="Times New Roman" SIZE=-2&gt;$66.3&lt;/FONT&gt;&lt;/TD&gt;</v>
      </c>
      <c r="AC40" s="38" t="str">
        <f t="shared" si="29"/>
        <v>&lt;TD ALIGN=RIGHT&gt;&lt;FONT FACE="Times New Roman" SIZE=-2&gt;$796.8&lt;/FONT&gt;&lt;/TD&gt;</v>
      </c>
      <c r="AD40" s="38" t="str">
        <f t="shared" si="30"/>
        <v>&lt;TD ALIGN=RIGHT&gt;&lt;FONT FACE="Times New Roman" SIZE=-2 COLOR=#FF0000&gt;($38.0)&lt;/FONT&gt;&lt;/TD&gt;</v>
      </c>
      <c r="AE40" s="38" t="s">
        <v>108</v>
      </c>
    </row>
    <row r="41" spans="1:31">
      <c r="A41" s="5" t="s">
        <v>48</v>
      </c>
      <c r="B41" s="30">
        <f>'DataNews 2010'!B41</f>
        <v>5769769</v>
      </c>
      <c r="C41" s="31">
        <f>'DataNews 2010'!C41</f>
        <v>1026675</v>
      </c>
      <c r="D41" s="31">
        <f>'DataNews 2010'!D41</f>
        <v>577393</v>
      </c>
      <c r="E41" s="31">
        <f>'DataNews 2010'!E41</f>
        <v>249773</v>
      </c>
      <c r="F41" s="31">
        <f>'DataNews 2010'!F41</f>
        <v>7220979</v>
      </c>
      <c r="G41" s="31">
        <f>'DataNews 2010'!G41</f>
        <v>14844589</v>
      </c>
      <c r="H41" s="31">
        <f>'DataNews 2010'!H41</f>
        <v>1527507</v>
      </c>
      <c r="I41" s="31">
        <f>'DataNews 2010'!I41</f>
        <v>1609622</v>
      </c>
      <c r="J41" s="31">
        <f>'DataNews 2010'!J41</f>
        <v>3313816</v>
      </c>
      <c r="K41" s="31">
        <f>'DataNews 2010'!K41</f>
        <v>4000</v>
      </c>
      <c r="L41" s="31">
        <f>'DataNews 2010'!L41</f>
        <v>6863722</v>
      </c>
      <c r="M41" s="31">
        <f>'DataNews 2010'!M41</f>
        <v>13318667</v>
      </c>
      <c r="N41" s="31">
        <f>'DataNews 2010'!N41</f>
        <v>1525922</v>
      </c>
      <c r="P41" s="38" t="s">
        <v>107</v>
      </c>
      <c r="Q41" s="38" t="str">
        <f t="shared" si="15"/>
        <v>&lt;TD NOWRAP ALIGN=LEFT&gt;&lt;FONT FACE="Times New Roman" SIZE=-2&gt;Town of Schodack&lt;/TD&gt;</v>
      </c>
      <c r="R41" s="38" t="str">
        <f t="shared" si="18"/>
        <v>&lt;TD ALIGN=RIGHT&gt;&lt;FONT FACE="Times New Roman" SIZE=-2&gt;$5,769.8&lt;/FONT&gt;&lt;/TD&gt;</v>
      </c>
      <c r="S41" s="38" t="str">
        <f t="shared" si="19"/>
        <v>&lt;TD ALIGN=RIGHT&gt;&lt;FONT FACE="Times New Roman" SIZE=-2&gt;$1,026.7&lt;/FONT&gt;&lt;/TD&gt;</v>
      </c>
      <c r="T41" s="38" t="str">
        <f t="shared" si="20"/>
        <v>&lt;TD ALIGN=RIGHT&gt;&lt;FONT FACE="Times New Roman" SIZE=-2&gt;$577.4&lt;/FONT&gt;&lt;/TD&gt;</v>
      </c>
      <c r="U41" s="38" t="str">
        <f t="shared" si="21"/>
        <v>&lt;TD ALIGN=RIGHT&gt;&lt;FONT FACE="Times New Roman" SIZE=-2&gt;$249.8&lt;/FONT&gt;&lt;/TD&gt;</v>
      </c>
      <c r="V41" s="38" t="str">
        <f t="shared" si="22"/>
        <v>&lt;TD ALIGN=RIGHT&gt;&lt;FONT FACE="Times New Roman" SIZE=-2&gt;$7,221.0&lt;/FONT&gt;&lt;/TD&gt;</v>
      </c>
      <c r="W41" s="38" t="str">
        <f t="shared" si="23"/>
        <v>&lt;TD ALIGN=RIGHT&gt;&lt;FONT FACE="Times New Roman" SIZE=-2&gt;$14,844.6&lt;/FONT&gt;&lt;/TD&gt;</v>
      </c>
      <c r="X41" s="38" t="str">
        <f t="shared" si="24"/>
        <v>&lt;TD ALIGN=RIGHT&gt;&lt;FONT FACE="Times New Roman" SIZE=-2&gt;$1,527.5&lt;/FONT&gt;&lt;/TD&gt;</v>
      </c>
      <c r="Y41" s="38" t="str">
        <f t="shared" si="25"/>
        <v>&lt;TD ALIGN=RIGHT&gt;&lt;FONT FACE="Times New Roman" SIZE=-2&gt;$1,609.6&lt;/FONT&gt;&lt;/TD&gt;</v>
      </c>
      <c r="Z41" s="38" t="str">
        <f t="shared" si="26"/>
        <v>&lt;TD ALIGN=RIGHT&gt;&lt;FONT FACE="Times New Roman" SIZE=-2&gt;$3,313.8&lt;/FONT&gt;&lt;/TD&gt;</v>
      </c>
      <c r="AA41" s="38" t="str">
        <f t="shared" si="27"/>
        <v>&lt;TD ALIGN=RIGHT&gt;&lt;FONT FACE="Times New Roman" SIZE=-2&gt;$4.0&lt;/FONT&gt;&lt;/TD&gt;</v>
      </c>
      <c r="AB41" s="38" t="str">
        <f t="shared" si="28"/>
        <v>&lt;TD ALIGN=RIGHT&gt;&lt;FONT FACE="Times New Roman" SIZE=-2&gt;$6,863.7&lt;/FONT&gt;&lt;/TD&gt;</v>
      </c>
      <c r="AC41" s="38" t="str">
        <f t="shared" si="29"/>
        <v>&lt;TD ALIGN=RIGHT&gt;&lt;FONT FACE="Times New Roman" SIZE=-2&gt;$13,318.7&lt;/FONT&gt;&lt;/TD&gt;</v>
      </c>
      <c r="AD41" s="38" t="str">
        <f t="shared" si="30"/>
        <v>&lt;TD ALIGN=RIGHT&gt;&lt;FONT FACE="Times New Roman" SIZE=-2&gt;$1,525.9&lt;/FONT&gt;&lt;/TD&gt;</v>
      </c>
      <c r="AE41" s="38" t="s">
        <v>108</v>
      </c>
    </row>
    <row r="42" spans="1:31">
      <c r="A42" s="6" t="s">
        <v>49</v>
      </c>
      <c r="B42" s="30">
        <f>'DataNews 2010'!B42</f>
        <v>428130</v>
      </c>
      <c r="C42" s="31">
        <f>'DataNews 2010'!C42</f>
        <v>149389</v>
      </c>
      <c r="D42" s="31">
        <f>'DataNews 2010'!D42</f>
        <v>550774</v>
      </c>
      <c r="E42" s="31">
        <f>'DataNews 2010'!E42</f>
        <v>36741</v>
      </c>
      <c r="F42" s="31">
        <f>'DataNews 2010'!F42</f>
        <v>1105768</v>
      </c>
      <c r="G42" s="31">
        <f>'DataNews 2010'!G42</f>
        <v>2270802</v>
      </c>
      <c r="H42" s="31">
        <f>'DataNews 2010'!H42</f>
        <v>151234</v>
      </c>
      <c r="I42" s="31">
        <f>'DataNews 2010'!I42</f>
        <v>84015</v>
      </c>
      <c r="J42" s="31">
        <f>'DataNews 2010'!J42</f>
        <v>1780256</v>
      </c>
      <c r="K42" s="31">
        <f>'DataNews 2010'!K42</f>
        <v>11029</v>
      </c>
      <c r="L42" s="31">
        <f>'DataNews 2010'!L42</f>
        <v>607900</v>
      </c>
      <c r="M42" s="31">
        <f>'DataNews 2010'!M42</f>
        <v>2634434</v>
      </c>
      <c r="N42" s="31">
        <f>'DataNews 2010'!N42</f>
        <v>-363632</v>
      </c>
      <c r="P42" s="38" t="s">
        <v>107</v>
      </c>
      <c r="Q42" s="38" t="str">
        <f t="shared" si="15"/>
        <v>&lt;TD NOWRAP ALIGN=LEFT&gt;&lt;FONT FACE="Times New Roman" SIZE=-2&gt;Village of Castleton-on-Hudson&lt;/TD&gt;</v>
      </c>
      <c r="R42" s="38" t="str">
        <f t="shared" si="18"/>
        <v>&lt;TD ALIGN=RIGHT&gt;&lt;FONT FACE="Times New Roman" SIZE=-2&gt;$428.1&lt;/FONT&gt;&lt;/TD&gt;</v>
      </c>
      <c r="S42" s="38" t="str">
        <f t="shared" si="19"/>
        <v>&lt;TD ALIGN=RIGHT&gt;&lt;FONT FACE="Times New Roman" SIZE=-2&gt;$149.4&lt;/FONT&gt;&lt;/TD&gt;</v>
      </c>
      <c r="T42" s="38" t="str">
        <f t="shared" si="20"/>
        <v>&lt;TD ALIGN=RIGHT&gt;&lt;FONT FACE="Times New Roman" SIZE=-2&gt;$550.8&lt;/FONT&gt;&lt;/TD&gt;</v>
      </c>
      <c r="U42" s="38" t="str">
        <f t="shared" si="21"/>
        <v>&lt;TD ALIGN=RIGHT&gt;&lt;FONT FACE="Times New Roman" SIZE=-2&gt;$36.7&lt;/FONT&gt;&lt;/TD&gt;</v>
      </c>
      <c r="V42" s="38" t="str">
        <f t="shared" si="22"/>
        <v>&lt;TD ALIGN=RIGHT&gt;&lt;FONT FACE="Times New Roman" SIZE=-2&gt;$1,105.8&lt;/FONT&gt;&lt;/TD&gt;</v>
      </c>
      <c r="W42" s="38" t="str">
        <f t="shared" si="23"/>
        <v>&lt;TD ALIGN=RIGHT&gt;&lt;FONT FACE="Times New Roman" SIZE=-2&gt;$2,270.8&lt;/FONT&gt;&lt;/TD&gt;</v>
      </c>
      <c r="X42" s="38" t="str">
        <f t="shared" si="24"/>
        <v>&lt;TD ALIGN=RIGHT&gt;&lt;FONT FACE="Times New Roman" SIZE=-2&gt;$151.2&lt;/FONT&gt;&lt;/TD&gt;</v>
      </c>
      <c r="Y42" s="38" t="str">
        <f t="shared" si="25"/>
        <v>&lt;TD ALIGN=RIGHT&gt;&lt;FONT FACE="Times New Roman" SIZE=-2&gt;$84.0&lt;/FONT&gt;&lt;/TD&gt;</v>
      </c>
      <c r="Z42" s="38" t="str">
        <f t="shared" si="26"/>
        <v>&lt;TD ALIGN=RIGHT&gt;&lt;FONT FACE="Times New Roman" SIZE=-2&gt;$1,780.3&lt;/FONT&gt;&lt;/TD&gt;</v>
      </c>
      <c r="AA42" s="38" t="str">
        <f t="shared" si="27"/>
        <v>&lt;TD ALIGN=RIGHT&gt;&lt;FONT FACE="Times New Roman" SIZE=-2&gt;$11.0&lt;/FONT&gt;&lt;/TD&gt;</v>
      </c>
      <c r="AB42" s="38" t="str">
        <f t="shared" si="28"/>
        <v>&lt;TD ALIGN=RIGHT&gt;&lt;FONT FACE="Times New Roman" SIZE=-2&gt;$607.9&lt;/FONT&gt;&lt;/TD&gt;</v>
      </c>
      <c r="AC42" s="38" t="str">
        <f t="shared" si="29"/>
        <v>&lt;TD ALIGN=RIGHT&gt;&lt;FONT FACE="Times New Roman" SIZE=-2&gt;$2,634.4&lt;/FONT&gt;&lt;/TD&gt;</v>
      </c>
      <c r="AD42" s="38" t="str">
        <f t="shared" si="30"/>
        <v>&lt;TD ALIGN=RIGHT&gt;&lt;FONT FACE="Times New Roman" SIZE=-2 COLOR=#FF0000&gt;($363.6)&lt;/FONT&gt;&lt;/TD&gt;</v>
      </c>
      <c r="AE42" s="38" t="s">
        <v>108</v>
      </c>
    </row>
    <row r="43" spans="1:31">
      <c r="A43" s="4" t="s">
        <v>50</v>
      </c>
      <c r="B43" s="34" t="str">
        <f>'DataNews 2010'!B43</f>
        <v>N/A</v>
      </c>
      <c r="C43" s="35" t="str">
        <f>'DataNews 2010'!C43</f>
        <v>N/A</v>
      </c>
      <c r="D43" s="35" t="str">
        <f>'DataNews 2010'!D43</f>
        <v>N/A</v>
      </c>
      <c r="E43" s="35" t="str">
        <f>'DataNews 2010'!E43</f>
        <v>N/A</v>
      </c>
      <c r="F43" s="35" t="str">
        <f>'DataNews 2010'!F43</f>
        <v>N/A</v>
      </c>
      <c r="G43" s="35" t="str">
        <f>'DataNews 2010'!G43</f>
        <v>N/A</v>
      </c>
      <c r="H43" s="35" t="str">
        <f>'DataNews 2010'!H43</f>
        <v>N/A</v>
      </c>
      <c r="I43" s="35" t="str">
        <f>'DataNews 2010'!I43</f>
        <v>N/A</v>
      </c>
      <c r="J43" s="35" t="str">
        <f>'DataNews 2010'!J43</f>
        <v>N/A</v>
      </c>
      <c r="K43" s="35" t="str">
        <f>'DataNews 2010'!K43</f>
        <v>N/A</v>
      </c>
      <c r="L43" s="35" t="str">
        <f>'DataNews 2010'!L43</f>
        <v>N/A</v>
      </c>
      <c r="M43" s="35" t="str">
        <f>'DataNews 2010'!M43</f>
        <v>N/A</v>
      </c>
      <c r="N43" s="35" t="str">
        <f>'DataNews 2010'!N43</f>
        <v>N/A</v>
      </c>
      <c r="P43" s="38" t="s">
        <v>107</v>
      </c>
      <c r="Q43" s="38" t="str">
        <f t="shared" si="15"/>
        <v>&lt;TD NOWRAP ALIGN=LEFT&gt;&lt;FONT FACE="Times New Roman" SIZE=-2&gt;Town of Stephentown&lt;/TD&gt;</v>
      </c>
      <c r="R43" s="38" t="s">
        <v>458</v>
      </c>
      <c r="S43" s="38" t="s">
        <v>458</v>
      </c>
      <c r="T43" s="38" t="s">
        <v>458</v>
      </c>
      <c r="U43" s="38" t="s">
        <v>458</v>
      </c>
      <c r="V43" s="38" t="s">
        <v>458</v>
      </c>
      <c r="W43" s="38" t="s">
        <v>458</v>
      </c>
      <c r="X43" s="38" t="s">
        <v>458</v>
      </c>
      <c r="Y43" s="38" t="s">
        <v>458</v>
      </c>
      <c r="Z43" s="38" t="s">
        <v>458</v>
      </c>
      <c r="AA43" s="38" t="s">
        <v>458</v>
      </c>
      <c r="AB43" s="38" t="s">
        <v>458</v>
      </c>
      <c r="AC43" s="38" t="s">
        <v>458</v>
      </c>
      <c r="AD43" s="38" t="s">
        <v>458</v>
      </c>
      <c r="AE43" s="38" t="s">
        <v>108</v>
      </c>
    </row>
    <row r="44" spans="1:31">
      <c r="A44" s="7" t="s">
        <v>51</v>
      </c>
      <c r="B44" s="32">
        <f>'DataNews 2010'!B44</f>
        <v>20221527</v>
      </c>
      <c r="C44" s="33">
        <f>'DataNews 2010'!C44</f>
        <v>14069098</v>
      </c>
      <c r="D44" s="33">
        <f>'DataNews 2010'!D44</f>
        <v>16750224</v>
      </c>
      <c r="E44" s="33">
        <f>'DataNews 2010'!E44</f>
        <v>9719503</v>
      </c>
      <c r="F44" s="33">
        <f>'DataNews 2010'!F44</f>
        <v>32621534</v>
      </c>
      <c r="G44" s="33">
        <f>'DataNews 2010'!G44</f>
        <v>93381886</v>
      </c>
      <c r="H44" s="33">
        <f>'DataNews 2010'!H44</f>
        <v>8623752</v>
      </c>
      <c r="I44" s="33">
        <f>'DataNews 2010'!I44</f>
        <v>22579317</v>
      </c>
      <c r="J44" s="33">
        <f>'DataNews 2010'!J44</f>
        <v>21257668</v>
      </c>
      <c r="K44" s="33">
        <f>'DataNews 2010'!K44</f>
        <v>3317796</v>
      </c>
      <c r="L44" s="33">
        <f>'DataNews 2010'!L44</f>
        <v>34462689</v>
      </c>
      <c r="M44" s="33">
        <f>'DataNews 2010'!M44</f>
        <v>90241222</v>
      </c>
      <c r="N44" s="33">
        <f>'DataNews 2010'!N44</f>
        <v>3140664</v>
      </c>
      <c r="P44" s="38" t="s">
        <v>107</v>
      </c>
      <c r="Q44" s="38" t="str">
        <f t="shared" si="15"/>
        <v>&lt;TD NOWRAP ALIGN=LEFT&gt;&lt;FONT FACE="Times New Roman" SIZE=-2&gt;City of Troy&lt;/TD&gt;</v>
      </c>
      <c r="R44" s="38" t="str">
        <f t="shared" si="18"/>
        <v>&lt;TD ALIGN=RIGHT&gt;&lt;FONT FACE="Times New Roman" SIZE=-2&gt;$20,221.5&lt;/FONT&gt;&lt;/TD&gt;</v>
      </c>
      <c r="S44" s="38" t="str">
        <f t="shared" si="19"/>
        <v>&lt;TD ALIGN=RIGHT&gt;&lt;FONT FACE="Times New Roman" SIZE=-2&gt;$14,069.1&lt;/FONT&gt;&lt;/TD&gt;</v>
      </c>
      <c r="T44" s="38" t="str">
        <f t="shared" si="20"/>
        <v>&lt;TD ALIGN=RIGHT&gt;&lt;FONT FACE="Times New Roman" SIZE=-2&gt;$16,750.2&lt;/FONT&gt;&lt;/TD&gt;</v>
      </c>
      <c r="U44" s="38" t="str">
        <f t="shared" si="21"/>
        <v>&lt;TD ALIGN=RIGHT&gt;&lt;FONT FACE="Times New Roman" SIZE=-2&gt;$9,719.5&lt;/FONT&gt;&lt;/TD&gt;</v>
      </c>
      <c r="V44" s="38" t="str">
        <f t="shared" si="22"/>
        <v>&lt;TD ALIGN=RIGHT&gt;&lt;FONT FACE="Times New Roman" SIZE=-2&gt;$32,621.5&lt;/FONT&gt;&lt;/TD&gt;</v>
      </c>
      <c r="W44" s="38" t="str">
        <f t="shared" si="23"/>
        <v>&lt;TD ALIGN=RIGHT&gt;&lt;FONT FACE="Times New Roman" SIZE=-2&gt;$93,381.9&lt;/FONT&gt;&lt;/TD&gt;</v>
      </c>
      <c r="X44" s="38" t="str">
        <f t="shared" si="24"/>
        <v>&lt;TD ALIGN=RIGHT&gt;&lt;FONT FACE="Times New Roman" SIZE=-2&gt;$8,623.8&lt;/FONT&gt;&lt;/TD&gt;</v>
      </c>
      <c r="Y44" s="38" t="str">
        <f t="shared" si="25"/>
        <v>&lt;TD ALIGN=RIGHT&gt;&lt;FONT FACE="Times New Roman" SIZE=-2&gt;$22,579.3&lt;/FONT&gt;&lt;/TD&gt;</v>
      </c>
      <c r="Z44" s="38" t="str">
        <f t="shared" si="26"/>
        <v>&lt;TD ALIGN=RIGHT&gt;&lt;FONT FACE="Times New Roman" SIZE=-2&gt;$21,257.7&lt;/FONT&gt;&lt;/TD&gt;</v>
      </c>
      <c r="AA44" s="38" t="str">
        <f t="shared" si="27"/>
        <v>&lt;TD ALIGN=RIGHT&gt;&lt;FONT FACE="Times New Roman" SIZE=-2&gt;$3,317.8&lt;/FONT&gt;&lt;/TD&gt;</v>
      </c>
      <c r="AB44" s="38" t="str">
        <f t="shared" si="28"/>
        <v>&lt;TD ALIGN=RIGHT&gt;&lt;FONT FACE="Times New Roman" SIZE=-2&gt;$34,462.7&lt;/FONT&gt;&lt;/TD&gt;</v>
      </c>
      <c r="AC44" s="38" t="str">
        <f t="shared" si="29"/>
        <v>&lt;TD ALIGN=RIGHT&gt;&lt;FONT FACE="Times New Roman" SIZE=-2&gt;$90,241.2&lt;/FONT&gt;&lt;/TD&gt;</v>
      </c>
      <c r="AD44" s="38" t="str">
        <f t="shared" si="30"/>
        <v>&lt;TD ALIGN=RIGHT&gt;&lt;FONT FACE="Times New Roman" SIZE=-2&gt;$3,140.7&lt;/FONT&gt;&lt;/TD&gt;</v>
      </c>
      <c r="AE44" s="38" t="s">
        <v>108</v>
      </c>
    </row>
    <row r="45" spans="1:31">
      <c r="A45" s="21" t="s">
        <v>52</v>
      </c>
      <c r="B45" s="28">
        <f>'DataNews 2010'!B48</f>
        <v>49591569</v>
      </c>
      <c r="C45" s="29">
        <f>'DataNews 2010'!C48</f>
        <v>96552344</v>
      </c>
      <c r="D45" s="29">
        <f>'DataNews 2010'!D48</f>
        <v>22285279</v>
      </c>
      <c r="E45" s="29">
        <f>'DataNews 2010'!E48</f>
        <v>28159389</v>
      </c>
      <c r="F45" s="29">
        <f>'DataNews 2010'!F48</f>
        <v>111925104</v>
      </c>
      <c r="G45" s="29">
        <f>'DataNews 2010'!G48</f>
        <v>308513685</v>
      </c>
      <c r="H45" s="29">
        <f>'DataNews 2010'!H48</f>
        <v>95283313</v>
      </c>
      <c r="I45" s="29">
        <f>'DataNews 2010'!I48</f>
        <v>52823106</v>
      </c>
      <c r="J45" s="29">
        <f>'DataNews 2010'!J48</f>
        <v>23350644</v>
      </c>
      <c r="K45" s="29">
        <f>'DataNews 2010'!K48</f>
        <v>783671</v>
      </c>
      <c r="L45" s="29">
        <f>'DataNews 2010'!L48</f>
        <v>138023813</v>
      </c>
      <c r="M45" s="29">
        <f>'DataNews 2010'!M48</f>
        <v>310264547</v>
      </c>
      <c r="N45" s="29">
        <f>'DataNews 2010'!N48</f>
        <v>-1750862</v>
      </c>
      <c r="P45" s="38" t="s">
        <v>107</v>
      </c>
      <c r="Q45" s="38" t="str">
        <f>"&lt;TD NOWRAP ALIGN=LEFT&gt;&lt;FONT FACE=""Times New Roman"" SIZE=-2&gt;&lt;B&gt;"&amp;A45&amp;"&lt;/B&gt;&lt;/TD&gt;"</f>
        <v>&lt;TD NOWRAP ALIGN=LEFT&gt;&lt;FONT FACE="Times New Roman" SIZE=-2&gt;&lt;B&gt;Saratoga County&lt;/B&gt;&lt;/TD&gt;</v>
      </c>
      <c r="R45" s="38" t="str">
        <f t="shared" si="18"/>
        <v>&lt;TD ALIGN=RIGHT&gt;&lt;FONT FACE="Times New Roman" SIZE=-2&gt;$49,591.6&lt;/FONT&gt;&lt;/TD&gt;</v>
      </c>
      <c r="S45" s="38" t="str">
        <f t="shared" si="19"/>
        <v>&lt;TD ALIGN=RIGHT&gt;&lt;FONT FACE="Times New Roman" SIZE=-2&gt;$96,552.3&lt;/FONT&gt;&lt;/TD&gt;</v>
      </c>
      <c r="T45" s="38" t="str">
        <f t="shared" si="20"/>
        <v>&lt;TD ALIGN=RIGHT&gt;&lt;FONT FACE="Times New Roman" SIZE=-2&gt;$22,285.3&lt;/FONT&gt;&lt;/TD&gt;</v>
      </c>
      <c r="U45" s="38" t="str">
        <f t="shared" si="21"/>
        <v>&lt;TD ALIGN=RIGHT&gt;&lt;FONT FACE="Times New Roman" SIZE=-2&gt;$28,159.4&lt;/FONT&gt;&lt;/TD&gt;</v>
      </c>
      <c r="V45" s="38" t="str">
        <f t="shared" si="22"/>
        <v>&lt;TD ALIGN=RIGHT&gt;&lt;FONT FACE="Times New Roman" SIZE=-2&gt;$111,925.1&lt;/FONT&gt;&lt;/TD&gt;</v>
      </c>
      <c r="W45" s="38" t="str">
        <f t="shared" si="23"/>
        <v>&lt;TD ALIGN=RIGHT&gt;&lt;FONT FACE="Times New Roman" SIZE=-2&gt;$308,513.7&lt;/FONT&gt;&lt;/TD&gt;</v>
      </c>
      <c r="X45" s="38" t="str">
        <f t="shared" si="24"/>
        <v>&lt;TD ALIGN=RIGHT&gt;&lt;FONT FACE="Times New Roman" SIZE=-2&gt;$95,283.3&lt;/FONT&gt;&lt;/TD&gt;</v>
      </c>
      <c r="Y45" s="38" t="str">
        <f t="shared" si="25"/>
        <v>&lt;TD ALIGN=RIGHT&gt;&lt;FONT FACE="Times New Roman" SIZE=-2&gt;$52,823.1&lt;/FONT&gt;&lt;/TD&gt;</v>
      </c>
      <c r="Z45" s="38" t="str">
        <f t="shared" si="26"/>
        <v>&lt;TD ALIGN=RIGHT&gt;&lt;FONT FACE="Times New Roman" SIZE=-2&gt;$23,350.6&lt;/FONT&gt;&lt;/TD&gt;</v>
      </c>
      <c r="AA45" s="38" t="str">
        <f t="shared" si="27"/>
        <v>&lt;TD ALIGN=RIGHT&gt;&lt;FONT FACE="Times New Roman" SIZE=-2&gt;$783.7&lt;/FONT&gt;&lt;/TD&gt;</v>
      </c>
      <c r="AB45" s="38" t="str">
        <f t="shared" si="28"/>
        <v>&lt;TD ALIGN=RIGHT&gt;&lt;FONT FACE="Times New Roman" SIZE=-2&gt;$138,023.8&lt;/FONT&gt;&lt;/TD&gt;</v>
      </c>
      <c r="AC45" s="38" t="str">
        <f t="shared" si="29"/>
        <v>&lt;TD ALIGN=RIGHT&gt;&lt;FONT FACE="Times New Roman" SIZE=-2&gt;$310,264.5&lt;/FONT&gt;&lt;/TD&gt;</v>
      </c>
      <c r="AD45" s="38" t="str">
        <f t="shared" si="30"/>
        <v>&lt;TD ALIGN=RIGHT&gt;&lt;FONT FACE="Times New Roman" SIZE=-2 COLOR=#FF0000&gt;($1,750.9)&lt;/FONT&gt;&lt;/TD&gt;</v>
      </c>
      <c r="AE45" s="38" t="s">
        <v>108</v>
      </c>
    </row>
    <row r="46" spans="1:31">
      <c r="A46" s="8" t="s">
        <v>53</v>
      </c>
      <c r="B46" s="30">
        <f>'DataNews 2010'!B49</f>
        <v>1206007</v>
      </c>
      <c r="C46" s="31">
        <f>'DataNews 2010'!C49</f>
        <v>880430</v>
      </c>
      <c r="D46" s="31">
        <f>'DataNews 2010'!D49</f>
        <v>343619</v>
      </c>
      <c r="E46" s="31">
        <f>'DataNews 2010'!E49</f>
        <v>1040020</v>
      </c>
      <c r="F46" s="31">
        <f>'DataNews 2010'!F49</f>
        <v>1504432</v>
      </c>
      <c r="G46" s="31">
        <f>'DataNews 2010'!G49</f>
        <v>4974508</v>
      </c>
      <c r="H46" s="31">
        <f>'DataNews 2010'!H49</f>
        <v>568371</v>
      </c>
      <c r="I46" s="31">
        <f>'DataNews 2010'!I49</f>
        <v>780427</v>
      </c>
      <c r="J46" s="31">
        <f>'DataNews 2010'!J49</f>
        <v>1111285</v>
      </c>
      <c r="K46" s="31">
        <f>'DataNews 2010'!K49</f>
        <v>3400</v>
      </c>
      <c r="L46" s="31">
        <f>'DataNews 2010'!L49</f>
        <v>2312076</v>
      </c>
      <c r="M46" s="31">
        <f>'DataNews 2010'!M49</f>
        <v>4775559</v>
      </c>
      <c r="N46" s="31">
        <f>'DataNews 2010'!N49</f>
        <v>198949</v>
      </c>
      <c r="P46" s="38" t="s">
        <v>107</v>
      </c>
      <c r="Q46" s="38" t="str">
        <f t="shared" ref="Q46:Q75" si="31">"&lt;TD NOWRAP ALIGN=LEFT&gt;&lt;FONT FACE=""Times New Roman"" SIZE=-2&gt;"&amp;A46&amp;"&lt;/TD&gt;"</f>
        <v>&lt;TD NOWRAP ALIGN=LEFT&gt;&lt;FONT FACE="Times New Roman" SIZE=-2&gt;Village of Ballston Spa&lt;/TD&gt;</v>
      </c>
      <c r="R46" s="38" t="str">
        <f t="shared" si="18"/>
        <v>&lt;TD ALIGN=RIGHT&gt;&lt;FONT FACE="Times New Roman" SIZE=-2&gt;$1,206.0&lt;/FONT&gt;&lt;/TD&gt;</v>
      </c>
      <c r="S46" s="38" t="str">
        <f t="shared" si="19"/>
        <v>&lt;TD ALIGN=RIGHT&gt;&lt;FONT FACE="Times New Roman" SIZE=-2&gt;$880.4&lt;/FONT&gt;&lt;/TD&gt;</v>
      </c>
      <c r="T46" s="38" t="str">
        <f t="shared" si="20"/>
        <v>&lt;TD ALIGN=RIGHT&gt;&lt;FONT FACE="Times New Roman" SIZE=-2&gt;$343.6&lt;/FONT&gt;&lt;/TD&gt;</v>
      </c>
      <c r="U46" s="38" t="str">
        <f t="shared" si="21"/>
        <v>&lt;TD ALIGN=RIGHT&gt;&lt;FONT FACE="Times New Roman" SIZE=-2&gt;$1,040.0&lt;/FONT&gt;&lt;/TD&gt;</v>
      </c>
      <c r="V46" s="38" t="str">
        <f t="shared" si="22"/>
        <v>&lt;TD ALIGN=RIGHT&gt;&lt;FONT FACE="Times New Roman" SIZE=-2&gt;$1,504.4&lt;/FONT&gt;&lt;/TD&gt;</v>
      </c>
      <c r="W46" s="38" t="str">
        <f t="shared" si="23"/>
        <v>&lt;TD ALIGN=RIGHT&gt;&lt;FONT FACE="Times New Roman" SIZE=-2&gt;$4,974.5&lt;/FONT&gt;&lt;/TD&gt;</v>
      </c>
      <c r="X46" s="38" t="str">
        <f t="shared" si="24"/>
        <v>&lt;TD ALIGN=RIGHT&gt;&lt;FONT FACE="Times New Roman" SIZE=-2&gt;$568.4&lt;/FONT&gt;&lt;/TD&gt;</v>
      </c>
      <c r="Y46" s="38" t="str">
        <f t="shared" si="25"/>
        <v>&lt;TD ALIGN=RIGHT&gt;&lt;FONT FACE="Times New Roman" SIZE=-2&gt;$780.4&lt;/FONT&gt;&lt;/TD&gt;</v>
      </c>
      <c r="Z46" s="38" t="str">
        <f t="shared" si="26"/>
        <v>&lt;TD ALIGN=RIGHT&gt;&lt;FONT FACE="Times New Roman" SIZE=-2&gt;$1,111.3&lt;/FONT&gt;&lt;/TD&gt;</v>
      </c>
      <c r="AA46" s="38" t="str">
        <f t="shared" si="27"/>
        <v>&lt;TD ALIGN=RIGHT&gt;&lt;FONT FACE="Times New Roman" SIZE=-2&gt;$3.4&lt;/FONT&gt;&lt;/TD&gt;</v>
      </c>
      <c r="AB46" s="38" t="str">
        <f t="shared" si="28"/>
        <v>&lt;TD ALIGN=RIGHT&gt;&lt;FONT FACE="Times New Roman" SIZE=-2&gt;$2,312.1&lt;/FONT&gt;&lt;/TD&gt;</v>
      </c>
      <c r="AC46" s="38" t="str">
        <f t="shared" si="29"/>
        <v>&lt;TD ALIGN=RIGHT&gt;&lt;FONT FACE="Times New Roman" SIZE=-2&gt;$4,775.6&lt;/FONT&gt;&lt;/TD&gt;</v>
      </c>
      <c r="AD46" s="38" t="str">
        <f t="shared" si="30"/>
        <v>&lt;TD ALIGN=RIGHT&gt;&lt;FONT FACE="Times New Roman" SIZE=-2&gt;$198.9&lt;/FONT&gt;&lt;/TD&gt;</v>
      </c>
      <c r="AE46" s="38" t="s">
        <v>108</v>
      </c>
    </row>
    <row r="47" spans="1:31">
      <c r="A47" s="5" t="s">
        <v>54</v>
      </c>
      <c r="B47" s="30">
        <f>'DataNews 2010'!B50</f>
        <v>1183984</v>
      </c>
      <c r="C47" s="31">
        <f>'DataNews 2010'!C50</f>
        <v>2235176</v>
      </c>
      <c r="D47" s="31">
        <f>'DataNews 2010'!D50</f>
        <v>493998</v>
      </c>
      <c r="E47" s="31">
        <f>'DataNews 2010'!E50</f>
        <v>0</v>
      </c>
      <c r="F47" s="31">
        <f>'DataNews 2010'!F50</f>
        <v>1039224</v>
      </c>
      <c r="G47" s="31">
        <f>'DataNews 2010'!G50</f>
        <v>4952382</v>
      </c>
      <c r="H47" s="31">
        <f>'DataNews 2010'!H50</f>
        <v>853477</v>
      </c>
      <c r="I47" s="31">
        <f>'DataNews 2010'!I50</f>
        <v>397788</v>
      </c>
      <c r="J47" s="31">
        <f>'DataNews 2010'!J50</f>
        <v>2616587</v>
      </c>
      <c r="K47" s="31">
        <f>'DataNews 2010'!K50</f>
        <v>0</v>
      </c>
      <c r="L47" s="31">
        <f>'DataNews 2010'!L50</f>
        <v>1555236</v>
      </c>
      <c r="M47" s="31">
        <f>'DataNews 2010'!M50</f>
        <v>5423088</v>
      </c>
      <c r="N47" s="31">
        <f>'DataNews 2010'!N50</f>
        <v>-470706</v>
      </c>
      <c r="P47" s="38" t="s">
        <v>107</v>
      </c>
      <c r="Q47" s="38" t="str">
        <f t="shared" si="31"/>
        <v>&lt;TD NOWRAP ALIGN=LEFT&gt;&lt;FONT FACE="Times New Roman" SIZE=-2&gt;Town of Ballston&lt;/TD&gt;</v>
      </c>
      <c r="R47" s="38" t="str">
        <f t="shared" si="18"/>
        <v>&lt;TD ALIGN=RIGHT&gt;&lt;FONT FACE="Times New Roman" SIZE=-2&gt;$1,184.0&lt;/FONT&gt;&lt;/TD&gt;</v>
      </c>
      <c r="S47" s="38" t="str">
        <f t="shared" si="19"/>
        <v>&lt;TD ALIGN=RIGHT&gt;&lt;FONT FACE="Times New Roman" SIZE=-2&gt;$2,235.2&lt;/FONT&gt;&lt;/TD&gt;</v>
      </c>
      <c r="T47" s="38" t="str">
        <f t="shared" si="20"/>
        <v>&lt;TD ALIGN=RIGHT&gt;&lt;FONT FACE="Times New Roman" SIZE=-2&gt;$494.0&lt;/FONT&gt;&lt;/TD&gt;</v>
      </c>
      <c r="U47" s="38" t="str">
        <f t="shared" si="21"/>
        <v>&lt;TD ALIGN=RIGHT&gt;&lt;FONT FACE="Times New Roman" SIZE=-2&gt;$0.0&lt;/FONT&gt;&lt;/TD&gt;</v>
      </c>
      <c r="V47" s="38" t="str">
        <f t="shared" si="22"/>
        <v>&lt;TD ALIGN=RIGHT&gt;&lt;FONT FACE="Times New Roman" SIZE=-2&gt;$1,039.2&lt;/FONT&gt;&lt;/TD&gt;</v>
      </c>
      <c r="W47" s="38" t="str">
        <f t="shared" si="23"/>
        <v>&lt;TD ALIGN=RIGHT&gt;&lt;FONT FACE="Times New Roman" SIZE=-2&gt;$4,952.4&lt;/FONT&gt;&lt;/TD&gt;</v>
      </c>
      <c r="X47" s="38" t="str">
        <f t="shared" si="24"/>
        <v>&lt;TD ALIGN=RIGHT&gt;&lt;FONT FACE="Times New Roman" SIZE=-2&gt;$853.5&lt;/FONT&gt;&lt;/TD&gt;</v>
      </c>
      <c r="Y47" s="38" t="str">
        <f t="shared" si="25"/>
        <v>&lt;TD ALIGN=RIGHT&gt;&lt;FONT FACE="Times New Roman" SIZE=-2&gt;$397.8&lt;/FONT&gt;&lt;/TD&gt;</v>
      </c>
      <c r="Z47" s="38" t="str">
        <f t="shared" si="26"/>
        <v>&lt;TD ALIGN=RIGHT&gt;&lt;FONT FACE="Times New Roman" SIZE=-2&gt;$2,616.6&lt;/FONT&gt;&lt;/TD&gt;</v>
      </c>
      <c r="AA47" s="38" t="str">
        <f t="shared" si="27"/>
        <v>&lt;TD ALIGN=RIGHT&gt;&lt;FONT FACE="Times New Roman" SIZE=-2&gt;$0.0&lt;/FONT&gt;&lt;/TD&gt;</v>
      </c>
      <c r="AB47" s="38" t="str">
        <f t="shared" si="28"/>
        <v>&lt;TD ALIGN=RIGHT&gt;&lt;FONT FACE="Times New Roman" SIZE=-2&gt;$1,555.2&lt;/FONT&gt;&lt;/TD&gt;</v>
      </c>
      <c r="AC47" s="38" t="str">
        <f t="shared" si="29"/>
        <v>&lt;TD ALIGN=RIGHT&gt;&lt;FONT FACE="Times New Roman" SIZE=-2&gt;$5,423.1&lt;/FONT&gt;&lt;/TD&gt;</v>
      </c>
      <c r="AD47" s="38" t="str">
        <f t="shared" si="30"/>
        <v>&lt;TD ALIGN=RIGHT&gt;&lt;FONT FACE="Times New Roman" SIZE=-2 COLOR=#FF0000&gt;($470.7)&lt;/FONT&gt;&lt;/TD&gt;</v>
      </c>
      <c r="AE47" s="38" t="s">
        <v>108</v>
      </c>
    </row>
    <row r="48" spans="1:31">
      <c r="A48" s="4" t="s">
        <v>55</v>
      </c>
      <c r="B48" s="30">
        <f>'DataNews 2010'!B51</f>
        <v>140504</v>
      </c>
      <c r="C48" s="31">
        <f>'DataNews 2010'!C51</f>
        <v>1130663</v>
      </c>
      <c r="D48" s="31">
        <f>'DataNews 2010'!D51</f>
        <v>299256</v>
      </c>
      <c r="E48" s="31">
        <f>'DataNews 2010'!E51</f>
        <v>0</v>
      </c>
      <c r="F48" s="31">
        <f>'DataNews 2010'!F51</f>
        <v>249455</v>
      </c>
      <c r="G48" s="31">
        <f>'DataNews 2010'!G51</f>
        <v>1819878</v>
      </c>
      <c r="H48" s="31">
        <f>'DataNews 2010'!H51</f>
        <v>502504</v>
      </c>
      <c r="I48" s="31">
        <f>'DataNews 2010'!I51</f>
        <v>89627</v>
      </c>
      <c r="J48" s="31">
        <f>'DataNews 2010'!J51</f>
        <v>917768</v>
      </c>
      <c r="K48" s="31">
        <f>'DataNews 2010'!K51</f>
        <v>0</v>
      </c>
      <c r="L48" s="31">
        <f>'DataNews 2010'!L51</f>
        <v>404314</v>
      </c>
      <c r="M48" s="31">
        <f>'DataNews 2010'!M51</f>
        <v>1914213</v>
      </c>
      <c r="N48" s="31">
        <f>'DataNews 2010'!N51</f>
        <v>-94335</v>
      </c>
      <c r="P48" s="38" t="s">
        <v>107</v>
      </c>
      <c r="Q48" s="38" t="str">
        <f t="shared" si="31"/>
        <v>&lt;TD NOWRAP ALIGN=LEFT&gt;&lt;FONT FACE="Times New Roman" SIZE=-2&gt;Town of Charlton&lt;/TD&gt;</v>
      </c>
      <c r="R48" s="38" t="str">
        <f t="shared" si="18"/>
        <v>&lt;TD ALIGN=RIGHT&gt;&lt;FONT FACE="Times New Roman" SIZE=-2&gt;$140.5&lt;/FONT&gt;&lt;/TD&gt;</v>
      </c>
      <c r="S48" s="38" t="str">
        <f t="shared" si="19"/>
        <v>&lt;TD ALIGN=RIGHT&gt;&lt;FONT FACE="Times New Roman" SIZE=-2&gt;$1,130.7&lt;/FONT&gt;&lt;/TD&gt;</v>
      </c>
      <c r="T48" s="38" t="str">
        <f t="shared" si="20"/>
        <v>&lt;TD ALIGN=RIGHT&gt;&lt;FONT FACE="Times New Roman" SIZE=-2&gt;$299.3&lt;/FONT&gt;&lt;/TD&gt;</v>
      </c>
      <c r="U48" s="38" t="str">
        <f t="shared" si="21"/>
        <v>&lt;TD ALIGN=RIGHT&gt;&lt;FONT FACE="Times New Roman" SIZE=-2&gt;$0.0&lt;/FONT&gt;&lt;/TD&gt;</v>
      </c>
      <c r="V48" s="38" t="str">
        <f t="shared" si="22"/>
        <v>&lt;TD ALIGN=RIGHT&gt;&lt;FONT FACE="Times New Roman" SIZE=-2&gt;$249.5&lt;/FONT&gt;&lt;/TD&gt;</v>
      </c>
      <c r="W48" s="38" t="str">
        <f t="shared" si="23"/>
        <v>&lt;TD ALIGN=RIGHT&gt;&lt;FONT FACE="Times New Roman" SIZE=-2&gt;$1,819.9&lt;/FONT&gt;&lt;/TD&gt;</v>
      </c>
      <c r="X48" s="38" t="str">
        <f t="shared" si="24"/>
        <v>&lt;TD ALIGN=RIGHT&gt;&lt;FONT FACE="Times New Roman" SIZE=-2&gt;$502.5&lt;/FONT&gt;&lt;/TD&gt;</v>
      </c>
      <c r="Y48" s="38" t="str">
        <f t="shared" si="25"/>
        <v>&lt;TD ALIGN=RIGHT&gt;&lt;FONT FACE="Times New Roman" SIZE=-2&gt;$89.6&lt;/FONT&gt;&lt;/TD&gt;</v>
      </c>
      <c r="Z48" s="38" t="str">
        <f t="shared" si="26"/>
        <v>&lt;TD ALIGN=RIGHT&gt;&lt;FONT FACE="Times New Roman" SIZE=-2&gt;$917.8&lt;/FONT&gt;&lt;/TD&gt;</v>
      </c>
      <c r="AA48" s="38" t="str">
        <f t="shared" si="27"/>
        <v>&lt;TD ALIGN=RIGHT&gt;&lt;FONT FACE="Times New Roman" SIZE=-2&gt;$0.0&lt;/FONT&gt;&lt;/TD&gt;</v>
      </c>
      <c r="AB48" s="38" t="str">
        <f t="shared" si="28"/>
        <v>&lt;TD ALIGN=RIGHT&gt;&lt;FONT FACE="Times New Roman" SIZE=-2&gt;$404.3&lt;/FONT&gt;&lt;/TD&gt;</v>
      </c>
      <c r="AC48" s="38" t="str">
        <f t="shared" si="29"/>
        <v>&lt;TD ALIGN=RIGHT&gt;&lt;FONT FACE="Times New Roman" SIZE=-2&gt;$1,914.2&lt;/FONT&gt;&lt;/TD&gt;</v>
      </c>
      <c r="AD48" s="38" t="str">
        <f t="shared" si="30"/>
        <v>&lt;TD ALIGN=RIGHT&gt;&lt;FONT FACE="Times New Roman" SIZE=-2 COLOR=#FF0000&gt;($94.3)&lt;/FONT&gt;&lt;/TD&gt;</v>
      </c>
      <c r="AE48" s="38" t="s">
        <v>108</v>
      </c>
    </row>
    <row r="49" spans="1:31">
      <c r="A49" s="4" t="s">
        <v>56</v>
      </c>
      <c r="B49" s="30">
        <f>'DataNews 2010'!B52</f>
        <v>3192499</v>
      </c>
      <c r="C49" s="31">
        <f>'DataNews 2010'!C52</f>
        <v>9712419</v>
      </c>
      <c r="D49" s="31">
        <f>'DataNews 2010'!D52</f>
        <v>2259487</v>
      </c>
      <c r="E49" s="31">
        <f>'DataNews 2010'!E52</f>
        <v>412705</v>
      </c>
      <c r="F49" s="31">
        <f>'DataNews 2010'!F52</f>
        <v>9386673</v>
      </c>
      <c r="G49" s="31">
        <f>'DataNews 2010'!G52</f>
        <v>24963783</v>
      </c>
      <c r="H49" s="31">
        <f>'DataNews 2010'!H52</f>
        <v>3805643</v>
      </c>
      <c r="I49" s="31">
        <f>'DataNews 2010'!I52</f>
        <v>3944980</v>
      </c>
      <c r="J49" s="31">
        <f>'DataNews 2010'!J52</f>
        <v>6572062</v>
      </c>
      <c r="K49" s="31">
        <f>'DataNews 2010'!K52</f>
        <v>500</v>
      </c>
      <c r="L49" s="31">
        <f>'DataNews 2010'!L52</f>
        <v>12409167</v>
      </c>
      <c r="M49" s="31">
        <f>'DataNews 2010'!M52</f>
        <v>26732352</v>
      </c>
      <c r="N49" s="31">
        <f>'DataNews 2010'!N52</f>
        <v>-1768569</v>
      </c>
      <c r="P49" s="38" t="s">
        <v>107</v>
      </c>
      <c r="Q49" s="38" t="str">
        <f t="shared" si="31"/>
        <v>&lt;TD NOWRAP ALIGN=LEFT&gt;&lt;FONT FACE="Times New Roman" SIZE=-2&gt;Town of Clifton Park&lt;/TD&gt;</v>
      </c>
      <c r="R49" s="38" t="str">
        <f t="shared" si="18"/>
        <v>&lt;TD ALIGN=RIGHT&gt;&lt;FONT FACE="Times New Roman" SIZE=-2&gt;$3,192.5&lt;/FONT&gt;&lt;/TD&gt;</v>
      </c>
      <c r="S49" s="38" t="str">
        <f t="shared" si="19"/>
        <v>&lt;TD ALIGN=RIGHT&gt;&lt;FONT FACE="Times New Roman" SIZE=-2&gt;$9,712.4&lt;/FONT&gt;&lt;/TD&gt;</v>
      </c>
      <c r="T49" s="38" t="str">
        <f t="shared" si="20"/>
        <v>&lt;TD ALIGN=RIGHT&gt;&lt;FONT FACE="Times New Roman" SIZE=-2&gt;$2,259.5&lt;/FONT&gt;&lt;/TD&gt;</v>
      </c>
      <c r="U49" s="38" t="str">
        <f t="shared" si="21"/>
        <v>&lt;TD ALIGN=RIGHT&gt;&lt;FONT FACE="Times New Roman" SIZE=-2&gt;$412.7&lt;/FONT&gt;&lt;/TD&gt;</v>
      </c>
      <c r="V49" s="38" t="str">
        <f t="shared" si="22"/>
        <v>&lt;TD ALIGN=RIGHT&gt;&lt;FONT FACE="Times New Roman" SIZE=-2&gt;$9,386.7&lt;/FONT&gt;&lt;/TD&gt;</v>
      </c>
      <c r="W49" s="38" t="str">
        <f t="shared" si="23"/>
        <v>&lt;TD ALIGN=RIGHT&gt;&lt;FONT FACE="Times New Roman" SIZE=-2&gt;$24,963.8&lt;/FONT&gt;&lt;/TD&gt;</v>
      </c>
      <c r="X49" s="38" t="str">
        <f t="shared" si="24"/>
        <v>&lt;TD ALIGN=RIGHT&gt;&lt;FONT FACE="Times New Roman" SIZE=-2&gt;$3,805.6&lt;/FONT&gt;&lt;/TD&gt;</v>
      </c>
      <c r="Y49" s="38" t="str">
        <f t="shared" si="25"/>
        <v>&lt;TD ALIGN=RIGHT&gt;&lt;FONT FACE="Times New Roman" SIZE=-2&gt;$3,945.0&lt;/FONT&gt;&lt;/TD&gt;</v>
      </c>
      <c r="Z49" s="38" t="str">
        <f t="shared" si="26"/>
        <v>&lt;TD ALIGN=RIGHT&gt;&lt;FONT FACE="Times New Roman" SIZE=-2&gt;$6,572.1&lt;/FONT&gt;&lt;/TD&gt;</v>
      </c>
      <c r="AA49" s="38" t="str">
        <f t="shared" si="27"/>
        <v>&lt;TD ALIGN=RIGHT&gt;&lt;FONT FACE="Times New Roman" SIZE=-2&gt;$0.5&lt;/FONT&gt;&lt;/TD&gt;</v>
      </c>
      <c r="AB49" s="38" t="str">
        <f t="shared" si="28"/>
        <v>&lt;TD ALIGN=RIGHT&gt;&lt;FONT FACE="Times New Roman" SIZE=-2&gt;$12,409.2&lt;/FONT&gt;&lt;/TD&gt;</v>
      </c>
      <c r="AC49" s="38" t="str">
        <f t="shared" si="29"/>
        <v>&lt;TD ALIGN=RIGHT&gt;&lt;FONT FACE="Times New Roman" SIZE=-2&gt;$26,732.4&lt;/FONT&gt;&lt;/TD&gt;</v>
      </c>
      <c r="AD49" s="38" t="str">
        <f t="shared" si="30"/>
        <v>&lt;TD ALIGN=RIGHT&gt;&lt;FONT FACE="Times New Roman" SIZE=-2 COLOR=#FF0000&gt;($1,768.6)&lt;/FONT&gt;&lt;/TD&gt;</v>
      </c>
      <c r="AE49" s="38" t="s">
        <v>108</v>
      </c>
    </row>
    <row r="50" spans="1:31">
      <c r="A50" s="5" t="s">
        <v>57</v>
      </c>
      <c r="B50" s="30">
        <f>'DataNews 2010'!B53</f>
        <v>1926574</v>
      </c>
      <c r="C50" s="31">
        <f>'DataNews 2010'!C53</f>
        <v>702444</v>
      </c>
      <c r="D50" s="31">
        <f>'DataNews 2010'!D53</f>
        <v>1439047</v>
      </c>
      <c r="E50" s="31">
        <f>'DataNews 2010'!E53</f>
        <v>0</v>
      </c>
      <c r="F50" s="31">
        <f>'DataNews 2010'!F53</f>
        <v>641478</v>
      </c>
      <c r="G50" s="31">
        <f>'DataNews 2010'!G53</f>
        <v>4709543</v>
      </c>
      <c r="H50" s="31">
        <f>'DataNews 2010'!H53</f>
        <v>557591</v>
      </c>
      <c r="I50" s="31">
        <f>'DataNews 2010'!I53</f>
        <v>862722</v>
      </c>
      <c r="J50" s="31">
        <f>'DataNews 2010'!J53</f>
        <v>2305236</v>
      </c>
      <c r="K50" s="31">
        <f>'DataNews 2010'!K53</f>
        <v>4500</v>
      </c>
      <c r="L50" s="31">
        <f>'DataNews 2010'!L53</f>
        <v>604490</v>
      </c>
      <c r="M50" s="31">
        <f>'DataNews 2010'!M53</f>
        <v>4334539</v>
      </c>
      <c r="N50" s="31">
        <f>'DataNews 2010'!N53</f>
        <v>375004</v>
      </c>
      <c r="P50" s="38" t="s">
        <v>107</v>
      </c>
      <c r="Q50" s="38" t="str">
        <f t="shared" si="31"/>
        <v>&lt;TD NOWRAP ALIGN=LEFT&gt;&lt;FONT FACE="Times New Roman" SIZE=-2&gt;Town of Corinth&lt;/TD&gt;</v>
      </c>
      <c r="R50" s="38" t="str">
        <f t="shared" si="18"/>
        <v>&lt;TD ALIGN=RIGHT&gt;&lt;FONT FACE="Times New Roman" SIZE=-2&gt;$1,926.6&lt;/FONT&gt;&lt;/TD&gt;</v>
      </c>
      <c r="S50" s="38" t="str">
        <f t="shared" si="19"/>
        <v>&lt;TD ALIGN=RIGHT&gt;&lt;FONT FACE="Times New Roman" SIZE=-2&gt;$702.4&lt;/FONT&gt;&lt;/TD&gt;</v>
      </c>
      <c r="T50" s="38" t="str">
        <f t="shared" si="20"/>
        <v>&lt;TD ALIGN=RIGHT&gt;&lt;FONT FACE="Times New Roman" SIZE=-2&gt;$1,439.0&lt;/FONT&gt;&lt;/TD&gt;</v>
      </c>
      <c r="U50" s="38" t="str">
        <f t="shared" si="21"/>
        <v>&lt;TD ALIGN=RIGHT&gt;&lt;FONT FACE="Times New Roman" SIZE=-2&gt;$0.0&lt;/FONT&gt;&lt;/TD&gt;</v>
      </c>
      <c r="V50" s="38" t="str">
        <f t="shared" si="22"/>
        <v>&lt;TD ALIGN=RIGHT&gt;&lt;FONT FACE="Times New Roman" SIZE=-2&gt;$641.5&lt;/FONT&gt;&lt;/TD&gt;</v>
      </c>
      <c r="W50" s="38" t="str">
        <f t="shared" si="23"/>
        <v>&lt;TD ALIGN=RIGHT&gt;&lt;FONT FACE="Times New Roman" SIZE=-2&gt;$4,709.5&lt;/FONT&gt;&lt;/TD&gt;</v>
      </c>
      <c r="X50" s="38" t="str">
        <f t="shared" si="24"/>
        <v>&lt;TD ALIGN=RIGHT&gt;&lt;FONT FACE="Times New Roman" SIZE=-2&gt;$557.6&lt;/FONT&gt;&lt;/TD&gt;</v>
      </c>
      <c r="Y50" s="38" t="str">
        <f t="shared" si="25"/>
        <v>&lt;TD ALIGN=RIGHT&gt;&lt;FONT FACE="Times New Roman" SIZE=-2&gt;$862.7&lt;/FONT&gt;&lt;/TD&gt;</v>
      </c>
      <c r="Z50" s="38" t="str">
        <f t="shared" si="26"/>
        <v>&lt;TD ALIGN=RIGHT&gt;&lt;FONT FACE="Times New Roman" SIZE=-2&gt;$2,305.2&lt;/FONT&gt;&lt;/TD&gt;</v>
      </c>
      <c r="AA50" s="38" t="str">
        <f t="shared" si="27"/>
        <v>&lt;TD ALIGN=RIGHT&gt;&lt;FONT FACE="Times New Roman" SIZE=-2&gt;$4.5&lt;/FONT&gt;&lt;/TD&gt;</v>
      </c>
      <c r="AB50" s="38" t="str">
        <f t="shared" si="28"/>
        <v>&lt;TD ALIGN=RIGHT&gt;&lt;FONT FACE="Times New Roman" SIZE=-2&gt;$604.5&lt;/FONT&gt;&lt;/TD&gt;</v>
      </c>
      <c r="AC50" s="38" t="str">
        <f t="shared" si="29"/>
        <v>&lt;TD ALIGN=RIGHT&gt;&lt;FONT FACE="Times New Roman" SIZE=-2&gt;$4,334.5&lt;/FONT&gt;&lt;/TD&gt;</v>
      </c>
      <c r="AD50" s="38" t="str">
        <f t="shared" si="30"/>
        <v>&lt;TD ALIGN=RIGHT&gt;&lt;FONT FACE="Times New Roman" SIZE=-2&gt;$375.0&lt;/FONT&gt;&lt;/TD&gt;</v>
      </c>
      <c r="AE50" s="38" t="s">
        <v>108</v>
      </c>
    </row>
    <row r="51" spans="1:31">
      <c r="A51" s="6" t="s">
        <v>58</v>
      </c>
      <c r="B51" s="30">
        <f>'DataNews 2010'!B54</f>
        <v>1900813</v>
      </c>
      <c r="C51" s="31">
        <f>'DataNews 2010'!C54</f>
        <v>658638</v>
      </c>
      <c r="D51" s="31">
        <f>'DataNews 2010'!D54</f>
        <v>227662</v>
      </c>
      <c r="E51" s="31">
        <f>'DataNews 2010'!E54</f>
        <v>915691</v>
      </c>
      <c r="F51" s="31">
        <f>'DataNews 2010'!F54</f>
        <v>1573438</v>
      </c>
      <c r="G51" s="31">
        <f>'DataNews 2010'!G54</f>
        <v>5276242</v>
      </c>
      <c r="H51" s="31">
        <f>'DataNews 2010'!H54</f>
        <v>354145</v>
      </c>
      <c r="I51" s="31">
        <f>'DataNews 2010'!I54</f>
        <v>672066</v>
      </c>
      <c r="J51" s="31">
        <f>'DataNews 2010'!J54</f>
        <v>1528407</v>
      </c>
      <c r="K51" s="31">
        <f>'DataNews 2010'!K54</f>
        <v>439150</v>
      </c>
      <c r="L51" s="31">
        <f>'DataNews 2010'!L54</f>
        <v>1906398</v>
      </c>
      <c r="M51" s="31">
        <f>'DataNews 2010'!M54</f>
        <v>4900166</v>
      </c>
      <c r="N51" s="31">
        <f>'DataNews 2010'!N54</f>
        <v>376076</v>
      </c>
      <c r="P51" s="38" t="s">
        <v>107</v>
      </c>
      <c r="Q51" s="38" t="str">
        <f t="shared" si="31"/>
        <v>&lt;TD NOWRAP ALIGN=LEFT&gt;&lt;FONT FACE="Times New Roman" SIZE=-2&gt;Village of Corinth&lt;/TD&gt;</v>
      </c>
      <c r="R51" s="38" t="str">
        <f t="shared" si="18"/>
        <v>&lt;TD ALIGN=RIGHT&gt;&lt;FONT FACE="Times New Roman" SIZE=-2&gt;$1,900.8&lt;/FONT&gt;&lt;/TD&gt;</v>
      </c>
      <c r="S51" s="38" t="str">
        <f t="shared" si="19"/>
        <v>&lt;TD ALIGN=RIGHT&gt;&lt;FONT FACE="Times New Roman" SIZE=-2&gt;$658.6&lt;/FONT&gt;&lt;/TD&gt;</v>
      </c>
      <c r="T51" s="38" t="str">
        <f t="shared" si="20"/>
        <v>&lt;TD ALIGN=RIGHT&gt;&lt;FONT FACE="Times New Roman" SIZE=-2&gt;$227.7&lt;/FONT&gt;&lt;/TD&gt;</v>
      </c>
      <c r="U51" s="38" t="str">
        <f t="shared" si="21"/>
        <v>&lt;TD ALIGN=RIGHT&gt;&lt;FONT FACE="Times New Roman" SIZE=-2&gt;$915.7&lt;/FONT&gt;&lt;/TD&gt;</v>
      </c>
      <c r="V51" s="38" t="str">
        <f t="shared" si="22"/>
        <v>&lt;TD ALIGN=RIGHT&gt;&lt;FONT FACE="Times New Roman" SIZE=-2&gt;$1,573.4&lt;/FONT&gt;&lt;/TD&gt;</v>
      </c>
      <c r="W51" s="38" t="str">
        <f t="shared" si="23"/>
        <v>&lt;TD ALIGN=RIGHT&gt;&lt;FONT FACE="Times New Roman" SIZE=-2&gt;$5,276.2&lt;/FONT&gt;&lt;/TD&gt;</v>
      </c>
      <c r="X51" s="38" t="str">
        <f t="shared" si="24"/>
        <v>&lt;TD ALIGN=RIGHT&gt;&lt;FONT FACE="Times New Roman" SIZE=-2&gt;$354.1&lt;/FONT&gt;&lt;/TD&gt;</v>
      </c>
      <c r="Y51" s="38" t="str">
        <f t="shared" si="25"/>
        <v>&lt;TD ALIGN=RIGHT&gt;&lt;FONT FACE="Times New Roman" SIZE=-2&gt;$672.1&lt;/FONT&gt;&lt;/TD&gt;</v>
      </c>
      <c r="Z51" s="38" t="str">
        <f t="shared" si="26"/>
        <v>&lt;TD ALIGN=RIGHT&gt;&lt;FONT FACE="Times New Roman" SIZE=-2&gt;$1,528.4&lt;/FONT&gt;&lt;/TD&gt;</v>
      </c>
      <c r="AA51" s="38" t="str">
        <f t="shared" si="27"/>
        <v>&lt;TD ALIGN=RIGHT&gt;&lt;FONT FACE="Times New Roman" SIZE=-2&gt;$439.2&lt;/FONT&gt;&lt;/TD&gt;</v>
      </c>
      <c r="AB51" s="38" t="str">
        <f t="shared" si="28"/>
        <v>&lt;TD ALIGN=RIGHT&gt;&lt;FONT FACE="Times New Roman" SIZE=-2&gt;$1,906.4&lt;/FONT&gt;&lt;/TD&gt;</v>
      </c>
      <c r="AC51" s="38" t="str">
        <f t="shared" si="29"/>
        <v>&lt;TD ALIGN=RIGHT&gt;&lt;FONT FACE="Times New Roman" SIZE=-2&gt;$4,900.2&lt;/FONT&gt;&lt;/TD&gt;</v>
      </c>
      <c r="AD51" s="38" t="str">
        <f t="shared" si="30"/>
        <v>&lt;TD ALIGN=RIGHT&gt;&lt;FONT FACE="Times New Roman" SIZE=-2&gt;$376.1&lt;/FONT&gt;&lt;/TD&gt;</v>
      </c>
      <c r="AE51" s="38" t="s">
        <v>108</v>
      </c>
    </row>
    <row r="52" spans="1:31">
      <c r="A52" s="4" t="s">
        <v>59</v>
      </c>
      <c r="B52" s="30">
        <f>'DataNews 2010'!B55</f>
        <v>484616</v>
      </c>
      <c r="C52" s="31">
        <f>'DataNews 2010'!C55</f>
        <v>778955</v>
      </c>
      <c r="D52" s="31">
        <f>'DataNews 2010'!D55</f>
        <v>238567</v>
      </c>
      <c r="E52" s="31">
        <f>'DataNews 2010'!E55</f>
        <v>0</v>
      </c>
      <c r="F52" s="31">
        <f>'DataNews 2010'!F55</f>
        <v>26187</v>
      </c>
      <c r="G52" s="31">
        <f>'DataNews 2010'!G55</f>
        <v>1528325</v>
      </c>
      <c r="H52" s="31">
        <f>'DataNews 2010'!H55</f>
        <v>279631</v>
      </c>
      <c r="I52" s="31">
        <f>'DataNews 2010'!I55</f>
        <v>97374</v>
      </c>
      <c r="J52" s="31">
        <f>'DataNews 2010'!J55</f>
        <v>1146735</v>
      </c>
      <c r="K52" s="31">
        <f>'DataNews 2010'!K55</f>
        <v>0</v>
      </c>
      <c r="L52" s="31">
        <f>'DataNews 2010'!L55</f>
        <v>254521</v>
      </c>
      <c r="M52" s="31">
        <f>'DataNews 2010'!M55</f>
        <v>1778261</v>
      </c>
      <c r="N52" s="31">
        <f>'DataNews 2010'!N55</f>
        <v>-249936</v>
      </c>
      <c r="P52" s="38" t="s">
        <v>107</v>
      </c>
      <c r="Q52" s="38" t="str">
        <f t="shared" si="31"/>
        <v>&lt;TD NOWRAP ALIGN=LEFT&gt;&lt;FONT FACE="Times New Roman" SIZE=-2&gt;Town of Day&lt;/TD&gt;</v>
      </c>
      <c r="R52" s="38" t="str">
        <f t="shared" si="18"/>
        <v>&lt;TD ALIGN=RIGHT&gt;&lt;FONT FACE="Times New Roman" SIZE=-2&gt;$484.6&lt;/FONT&gt;&lt;/TD&gt;</v>
      </c>
      <c r="S52" s="38" t="str">
        <f t="shared" si="19"/>
        <v>&lt;TD ALIGN=RIGHT&gt;&lt;FONT FACE="Times New Roman" SIZE=-2&gt;$779.0&lt;/FONT&gt;&lt;/TD&gt;</v>
      </c>
      <c r="T52" s="38" t="str">
        <f t="shared" si="20"/>
        <v>&lt;TD ALIGN=RIGHT&gt;&lt;FONT FACE="Times New Roman" SIZE=-2&gt;$238.6&lt;/FONT&gt;&lt;/TD&gt;</v>
      </c>
      <c r="U52" s="38" t="str">
        <f t="shared" si="21"/>
        <v>&lt;TD ALIGN=RIGHT&gt;&lt;FONT FACE="Times New Roman" SIZE=-2&gt;$0.0&lt;/FONT&gt;&lt;/TD&gt;</v>
      </c>
      <c r="V52" s="38" t="str">
        <f t="shared" si="22"/>
        <v>&lt;TD ALIGN=RIGHT&gt;&lt;FONT FACE="Times New Roman" SIZE=-2&gt;$26.2&lt;/FONT&gt;&lt;/TD&gt;</v>
      </c>
      <c r="W52" s="38" t="str">
        <f t="shared" si="23"/>
        <v>&lt;TD ALIGN=RIGHT&gt;&lt;FONT FACE="Times New Roman" SIZE=-2&gt;$1,528.3&lt;/FONT&gt;&lt;/TD&gt;</v>
      </c>
      <c r="X52" s="38" t="str">
        <f t="shared" si="24"/>
        <v>&lt;TD ALIGN=RIGHT&gt;&lt;FONT FACE="Times New Roman" SIZE=-2&gt;$279.6&lt;/FONT&gt;&lt;/TD&gt;</v>
      </c>
      <c r="Y52" s="38" t="str">
        <f t="shared" si="25"/>
        <v>&lt;TD ALIGN=RIGHT&gt;&lt;FONT FACE="Times New Roman" SIZE=-2&gt;$97.4&lt;/FONT&gt;&lt;/TD&gt;</v>
      </c>
      <c r="Z52" s="38" t="str">
        <f t="shared" si="26"/>
        <v>&lt;TD ALIGN=RIGHT&gt;&lt;FONT FACE="Times New Roman" SIZE=-2&gt;$1,146.7&lt;/FONT&gt;&lt;/TD&gt;</v>
      </c>
      <c r="AA52" s="38" t="str">
        <f t="shared" si="27"/>
        <v>&lt;TD ALIGN=RIGHT&gt;&lt;FONT FACE="Times New Roman" SIZE=-2&gt;$0.0&lt;/FONT&gt;&lt;/TD&gt;</v>
      </c>
      <c r="AB52" s="38" t="str">
        <f t="shared" si="28"/>
        <v>&lt;TD ALIGN=RIGHT&gt;&lt;FONT FACE="Times New Roman" SIZE=-2&gt;$254.5&lt;/FONT&gt;&lt;/TD&gt;</v>
      </c>
      <c r="AC52" s="38" t="str">
        <f t="shared" si="29"/>
        <v>&lt;TD ALIGN=RIGHT&gt;&lt;FONT FACE="Times New Roman" SIZE=-2&gt;$1,778.3&lt;/FONT&gt;&lt;/TD&gt;</v>
      </c>
      <c r="AD52" s="38" t="str">
        <f t="shared" si="30"/>
        <v>&lt;TD ALIGN=RIGHT&gt;&lt;FONT FACE="Times New Roman" SIZE=-2 COLOR=#FF0000&gt;($249.9)&lt;/FONT&gt;&lt;/TD&gt;</v>
      </c>
      <c r="AE52" s="38" t="s">
        <v>108</v>
      </c>
    </row>
    <row r="53" spans="1:31">
      <c r="A53" s="4" t="s">
        <v>60</v>
      </c>
      <c r="B53" s="30">
        <f>'DataNews 2010'!B56</f>
        <v>285326</v>
      </c>
      <c r="C53" s="31">
        <f>'DataNews 2010'!C56</f>
        <v>962445</v>
      </c>
      <c r="D53" s="31">
        <f>'DataNews 2010'!D56</f>
        <v>141649</v>
      </c>
      <c r="E53" s="31">
        <f>'DataNews 2010'!E56</f>
        <v>0</v>
      </c>
      <c r="F53" s="31">
        <f>'DataNews 2010'!F56</f>
        <v>89475</v>
      </c>
      <c r="G53" s="31">
        <f>'DataNews 2010'!G56</f>
        <v>1478895</v>
      </c>
      <c r="H53" s="31">
        <f>'DataNews 2010'!H56</f>
        <v>308468</v>
      </c>
      <c r="I53" s="31">
        <f>'DataNews 2010'!I56</f>
        <v>109440</v>
      </c>
      <c r="J53" s="31">
        <f>'DataNews 2010'!J56</f>
        <v>726859</v>
      </c>
      <c r="K53" s="31">
        <f>'DataNews 2010'!K56</f>
        <v>1253</v>
      </c>
      <c r="L53" s="31">
        <f>'DataNews 2010'!L56</f>
        <v>213837</v>
      </c>
      <c r="M53" s="31">
        <f>'DataNews 2010'!M56</f>
        <v>1359857</v>
      </c>
      <c r="N53" s="31">
        <f>'DataNews 2010'!N56</f>
        <v>119038</v>
      </c>
      <c r="P53" s="38" t="s">
        <v>107</v>
      </c>
      <c r="Q53" s="38" t="str">
        <f t="shared" si="31"/>
        <v>&lt;TD NOWRAP ALIGN=LEFT&gt;&lt;FONT FACE="Times New Roman" SIZE=-2&gt;Town of Edinburg&lt;/TD&gt;</v>
      </c>
      <c r="R53" s="38" t="str">
        <f t="shared" si="18"/>
        <v>&lt;TD ALIGN=RIGHT&gt;&lt;FONT FACE="Times New Roman" SIZE=-2&gt;$285.3&lt;/FONT&gt;&lt;/TD&gt;</v>
      </c>
      <c r="S53" s="38" t="str">
        <f t="shared" si="19"/>
        <v>&lt;TD ALIGN=RIGHT&gt;&lt;FONT FACE="Times New Roman" SIZE=-2&gt;$962.4&lt;/FONT&gt;&lt;/TD&gt;</v>
      </c>
      <c r="T53" s="38" t="str">
        <f t="shared" si="20"/>
        <v>&lt;TD ALIGN=RIGHT&gt;&lt;FONT FACE="Times New Roman" SIZE=-2&gt;$141.6&lt;/FONT&gt;&lt;/TD&gt;</v>
      </c>
      <c r="U53" s="38" t="str">
        <f t="shared" si="21"/>
        <v>&lt;TD ALIGN=RIGHT&gt;&lt;FONT FACE="Times New Roman" SIZE=-2&gt;$0.0&lt;/FONT&gt;&lt;/TD&gt;</v>
      </c>
      <c r="V53" s="38" t="str">
        <f t="shared" si="22"/>
        <v>&lt;TD ALIGN=RIGHT&gt;&lt;FONT FACE="Times New Roman" SIZE=-2&gt;$89.5&lt;/FONT&gt;&lt;/TD&gt;</v>
      </c>
      <c r="W53" s="38" t="str">
        <f t="shared" si="23"/>
        <v>&lt;TD ALIGN=RIGHT&gt;&lt;FONT FACE="Times New Roman" SIZE=-2&gt;$1,478.9&lt;/FONT&gt;&lt;/TD&gt;</v>
      </c>
      <c r="X53" s="38" t="str">
        <f t="shared" si="24"/>
        <v>&lt;TD ALIGN=RIGHT&gt;&lt;FONT FACE="Times New Roman" SIZE=-2&gt;$308.5&lt;/FONT&gt;&lt;/TD&gt;</v>
      </c>
      <c r="Y53" s="38" t="str">
        <f t="shared" si="25"/>
        <v>&lt;TD ALIGN=RIGHT&gt;&lt;FONT FACE="Times New Roman" SIZE=-2&gt;$109.4&lt;/FONT&gt;&lt;/TD&gt;</v>
      </c>
      <c r="Z53" s="38" t="str">
        <f t="shared" si="26"/>
        <v>&lt;TD ALIGN=RIGHT&gt;&lt;FONT FACE="Times New Roman" SIZE=-2&gt;$726.9&lt;/FONT&gt;&lt;/TD&gt;</v>
      </c>
      <c r="AA53" s="38" t="str">
        <f t="shared" si="27"/>
        <v>&lt;TD ALIGN=RIGHT&gt;&lt;FONT FACE="Times New Roman" SIZE=-2&gt;$1.3&lt;/FONT&gt;&lt;/TD&gt;</v>
      </c>
      <c r="AB53" s="38" t="str">
        <f t="shared" si="28"/>
        <v>&lt;TD ALIGN=RIGHT&gt;&lt;FONT FACE="Times New Roman" SIZE=-2&gt;$213.8&lt;/FONT&gt;&lt;/TD&gt;</v>
      </c>
      <c r="AC53" s="38" t="str">
        <f t="shared" si="29"/>
        <v>&lt;TD ALIGN=RIGHT&gt;&lt;FONT FACE="Times New Roman" SIZE=-2&gt;$1,359.9&lt;/FONT&gt;&lt;/TD&gt;</v>
      </c>
      <c r="AD53" s="38" t="str">
        <f t="shared" si="30"/>
        <v>&lt;TD ALIGN=RIGHT&gt;&lt;FONT FACE="Times New Roman" SIZE=-2&gt;$119.0&lt;/FONT&gt;&lt;/TD&gt;</v>
      </c>
      <c r="AE53" s="38" t="s">
        <v>108</v>
      </c>
    </row>
    <row r="54" spans="1:31">
      <c r="A54" s="5" t="s">
        <v>61</v>
      </c>
      <c r="B54" s="30">
        <f>'DataNews 2010'!B57</f>
        <v>567386</v>
      </c>
      <c r="C54" s="31">
        <f>'DataNews 2010'!C57</f>
        <v>1035159</v>
      </c>
      <c r="D54" s="31">
        <f>'DataNews 2010'!D57</f>
        <v>240885</v>
      </c>
      <c r="E54" s="31">
        <f>'DataNews 2010'!E57</f>
        <v>0</v>
      </c>
      <c r="F54" s="31">
        <f>'DataNews 2010'!F57</f>
        <v>92719</v>
      </c>
      <c r="G54" s="31">
        <f>'DataNews 2010'!G57</f>
        <v>1936149</v>
      </c>
      <c r="H54" s="31">
        <f>'DataNews 2010'!H57</f>
        <v>287979</v>
      </c>
      <c r="I54" s="31">
        <f>'DataNews 2010'!I57</f>
        <v>329896</v>
      </c>
      <c r="J54" s="31">
        <f>'DataNews 2010'!J57</f>
        <v>953989</v>
      </c>
      <c r="K54" s="31">
        <f>'DataNews 2010'!K57</f>
        <v>0</v>
      </c>
      <c r="L54" s="31">
        <f>'DataNews 2010'!L57</f>
        <v>335420</v>
      </c>
      <c r="M54" s="31">
        <f>'DataNews 2010'!M57</f>
        <v>1907284</v>
      </c>
      <c r="N54" s="31">
        <f>'DataNews 2010'!N57</f>
        <v>28865</v>
      </c>
      <c r="P54" s="38" t="s">
        <v>107</v>
      </c>
      <c r="Q54" s="38" t="str">
        <f t="shared" si="31"/>
        <v>&lt;TD NOWRAP ALIGN=LEFT&gt;&lt;FONT FACE="Times New Roman" SIZE=-2&gt;Town of Galway&lt;/TD&gt;</v>
      </c>
      <c r="R54" s="38" t="str">
        <f t="shared" si="18"/>
        <v>&lt;TD ALIGN=RIGHT&gt;&lt;FONT FACE="Times New Roman" SIZE=-2&gt;$567.4&lt;/FONT&gt;&lt;/TD&gt;</v>
      </c>
      <c r="S54" s="38" t="str">
        <f t="shared" si="19"/>
        <v>&lt;TD ALIGN=RIGHT&gt;&lt;FONT FACE="Times New Roman" SIZE=-2&gt;$1,035.2&lt;/FONT&gt;&lt;/TD&gt;</v>
      </c>
      <c r="T54" s="38" t="str">
        <f t="shared" si="20"/>
        <v>&lt;TD ALIGN=RIGHT&gt;&lt;FONT FACE="Times New Roman" SIZE=-2&gt;$240.9&lt;/FONT&gt;&lt;/TD&gt;</v>
      </c>
      <c r="U54" s="38" t="str">
        <f t="shared" si="21"/>
        <v>&lt;TD ALIGN=RIGHT&gt;&lt;FONT FACE="Times New Roman" SIZE=-2&gt;$0.0&lt;/FONT&gt;&lt;/TD&gt;</v>
      </c>
      <c r="V54" s="38" t="str">
        <f t="shared" si="22"/>
        <v>&lt;TD ALIGN=RIGHT&gt;&lt;FONT FACE="Times New Roman" SIZE=-2&gt;$92.7&lt;/FONT&gt;&lt;/TD&gt;</v>
      </c>
      <c r="W54" s="38" t="str">
        <f t="shared" si="23"/>
        <v>&lt;TD ALIGN=RIGHT&gt;&lt;FONT FACE="Times New Roman" SIZE=-2&gt;$1,936.1&lt;/FONT&gt;&lt;/TD&gt;</v>
      </c>
      <c r="X54" s="38" t="str">
        <f t="shared" si="24"/>
        <v>&lt;TD ALIGN=RIGHT&gt;&lt;FONT FACE="Times New Roman" SIZE=-2&gt;$288.0&lt;/FONT&gt;&lt;/TD&gt;</v>
      </c>
      <c r="Y54" s="38" t="str">
        <f t="shared" si="25"/>
        <v>&lt;TD ALIGN=RIGHT&gt;&lt;FONT FACE="Times New Roman" SIZE=-2&gt;$329.9&lt;/FONT&gt;&lt;/TD&gt;</v>
      </c>
      <c r="Z54" s="38" t="str">
        <f t="shared" si="26"/>
        <v>&lt;TD ALIGN=RIGHT&gt;&lt;FONT FACE="Times New Roman" SIZE=-2&gt;$954.0&lt;/FONT&gt;&lt;/TD&gt;</v>
      </c>
      <c r="AA54" s="38" t="str">
        <f t="shared" si="27"/>
        <v>&lt;TD ALIGN=RIGHT&gt;&lt;FONT FACE="Times New Roman" SIZE=-2&gt;$0.0&lt;/FONT&gt;&lt;/TD&gt;</v>
      </c>
      <c r="AB54" s="38" t="str">
        <f t="shared" si="28"/>
        <v>&lt;TD ALIGN=RIGHT&gt;&lt;FONT FACE="Times New Roman" SIZE=-2&gt;$335.4&lt;/FONT&gt;&lt;/TD&gt;</v>
      </c>
      <c r="AC54" s="38" t="str">
        <f t="shared" si="29"/>
        <v>&lt;TD ALIGN=RIGHT&gt;&lt;FONT FACE="Times New Roman" SIZE=-2&gt;$1,907.3&lt;/FONT&gt;&lt;/TD&gt;</v>
      </c>
      <c r="AD54" s="38" t="str">
        <f t="shared" si="30"/>
        <v>&lt;TD ALIGN=RIGHT&gt;&lt;FONT FACE="Times New Roman" SIZE=-2&gt;$28.9&lt;/FONT&gt;&lt;/TD&gt;</v>
      </c>
      <c r="AE54" s="38" t="s">
        <v>108</v>
      </c>
    </row>
    <row r="55" spans="1:31">
      <c r="A55" s="6" t="s">
        <v>62</v>
      </c>
      <c r="B55" s="30">
        <f>'DataNews 2010'!B58</f>
        <v>0</v>
      </c>
      <c r="C55" s="31">
        <f>'DataNews 2010'!C58</f>
        <v>39705</v>
      </c>
      <c r="D55" s="31">
        <f>'DataNews 2010'!D58</f>
        <v>5343</v>
      </c>
      <c r="E55" s="31">
        <f>'DataNews 2010'!E58</f>
        <v>0</v>
      </c>
      <c r="F55" s="31">
        <f>'DataNews 2010'!F58</f>
        <v>17735</v>
      </c>
      <c r="G55" s="31">
        <f>'DataNews 2010'!G58</f>
        <v>62783</v>
      </c>
      <c r="H55" s="31">
        <f>'DataNews 2010'!H58</f>
        <v>16808</v>
      </c>
      <c r="I55" s="31">
        <f>'DataNews 2010'!I58</f>
        <v>20315</v>
      </c>
      <c r="J55" s="31">
        <f>'DataNews 2010'!J58</f>
        <v>2606</v>
      </c>
      <c r="K55" s="31">
        <f>'DataNews 2010'!K58</f>
        <v>0</v>
      </c>
      <c r="L55" s="31">
        <f>'DataNews 2010'!L58</f>
        <v>6949</v>
      </c>
      <c r="M55" s="31">
        <f>'DataNews 2010'!M58</f>
        <v>46678</v>
      </c>
      <c r="N55" s="31">
        <f>'DataNews 2010'!N58</f>
        <v>16105</v>
      </c>
      <c r="P55" s="38" t="s">
        <v>107</v>
      </c>
      <c r="Q55" s="38" t="str">
        <f t="shared" si="31"/>
        <v>&lt;TD NOWRAP ALIGN=LEFT&gt;&lt;FONT FACE="Times New Roman" SIZE=-2&gt;Village of Galway&lt;/TD&gt;</v>
      </c>
      <c r="R55" s="38" t="str">
        <f t="shared" si="18"/>
        <v>&lt;TD ALIGN=RIGHT&gt;&lt;FONT FACE="Times New Roman" SIZE=-2&gt;$0.0&lt;/FONT&gt;&lt;/TD&gt;</v>
      </c>
      <c r="S55" s="38" t="str">
        <f t="shared" si="19"/>
        <v>&lt;TD ALIGN=RIGHT&gt;&lt;FONT FACE="Times New Roman" SIZE=-2&gt;$39.7&lt;/FONT&gt;&lt;/TD&gt;</v>
      </c>
      <c r="T55" s="38" t="str">
        <f t="shared" si="20"/>
        <v>&lt;TD ALIGN=RIGHT&gt;&lt;FONT FACE="Times New Roman" SIZE=-2&gt;$5.3&lt;/FONT&gt;&lt;/TD&gt;</v>
      </c>
      <c r="U55" s="38" t="str">
        <f t="shared" si="21"/>
        <v>&lt;TD ALIGN=RIGHT&gt;&lt;FONT FACE="Times New Roman" SIZE=-2&gt;$0.0&lt;/FONT&gt;&lt;/TD&gt;</v>
      </c>
      <c r="V55" s="38" t="str">
        <f t="shared" si="22"/>
        <v>&lt;TD ALIGN=RIGHT&gt;&lt;FONT FACE="Times New Roman" SIZE=-2&gt;$17.7&lt;/FONT&gt;&lt;/TD&gt;</v>
      </c>
      <c r="W55" s="38" t="str">
        <f t="shared" si="23"/>
        <v>&lt;TD ALIGN=RIGHT&gt;&lt;FONT FACE="Times New Roman" SIZE=-2&gt;$62.8&lt;/FONT&gt;&lt;/TD&gt;</v>
      </c>
      <c r="X55" s="38" t="str">
        <f t="shared" si="24"/>
        <v>&lt;TD ALIGN=RIGHT&gt;&lt;FONT FACE="Times New Roman" SIZE=-2&gt;$16.8&lt;/FONT&gt;&lt;/TD&gt;</v>
      </c>
      <c r="Y55" s="38" t="str">
        <f t="shared" si="25"/>
        <v>&lt;TD ALIGN=RIGHT&gt;&lt;FONT FACE="Times New Roman" SIZE=-2&gt;$20.3&lt;/FONT&gt;&lt;/TD&gt;</v>
      </c>
      <c r="Z55" s="38" t="str">
        <f t="shared" si="26"/>
        <v>&lt;TD ALIGN=RIGHT&gt;&lt;FONT FACE="Times New Roman" SIZE=-2&gt;$2.6&lt;/FONT&gt;&lt;/TD&gt;</v>
      </c>
      <c r="AA55" s="38" t="str">
        <f t="shared" si="27"/>
        <v>&lt;TD ALIGN=RIGHT&gt;&lt;FONT FACE="Times New Roman" SIZE=-2&gt;$0.0&lt;/FONT&gt;&lt;/TD&gt;</v>
      </c>
      <c r="AB55" s="38" t="str">
        <f t="shared" si="28"/>
        <v>&lt;TD ALIGN=RIGHT&gt;&lt;FONT FACE="Times New Roman" SIZE=-2&gt;$6.9&lt;/FONT&gt;&lt;/TD&gt;</v>
      </c>
      <c r="AC55" s="38" t="str">
        <f t="shared" si="29"/>
        <v>&lt;TD ALIGN=RIGHT&gt;&lt;FONT FACE="Times New Roman" SIZE=-2&gt;$46.7&lt;/FONT&gt;&lt;/TD&gt;</v>
      </c>
      <c r="AD55" s="38" t="str">
        <f t="shared" si="30"/>
        <v>&lt;TD ALIGN=RIGHT&gt;&lt;FONT FACE="Times New Roman" SIZE=-2&gt;$16.1&lt;/FONT&gt;&lt;/TD&gt;</v>
      </c>
      <c r="AE55" s="38" t="s">
        <v>108</v>
      </c>
    </row>
    <row r="56" spans="1:31">
      <c r="A56" s="4" t="s">
        <v>63</v>
      </c>
      <c r="B56" s="30">
        <f>'DataNews 2010'!B59</f>
        <v>851867</v>
      </c>
      <c r="C56" s="31">
        <f>'DataNews 2010'!C59</f>
        <v>1840340</v>
      </c>
      <c r="D56" s="31">
        <f>'DataNews 2010'!D59</f>
        <v>414037</v>
      </c>
      <c r="E56" s="31">
        <f>'DataNews 2010'!E59</f>
        <v>0</v>
      </c>
      <c r="F56" s="31">
        <f>'DataNews 2010'!F59</f>
        <v>413024</v>
      </c>
      <c r="G56" s="31">
        <f>'DataNews 2010'!G59</f>
        <v>3519268</v>
      </c>
      <c r="H56" s="31">
        <f>'DataNews 2010'!H59</f>
        <v>499166</v>
      </c>
      <c r="I56" s="31">
        <f>'DataNews 2010'!I59</f>
        <v>85432</v>
      </c>
      <c r="J56" s="31">
        <f>'DataNews 2010'!J59</f>
        <v>2231905</v>
      </c>
      <c r="K56" s="31">
        <f>'DataNews 2010'!K59</f>
        <v>229083</v>
      </c>
      <c r="L56" s="31">
        <f>'DataNews 2010'!L59</f>
        <v>657351</v>
      </c>
      <c r="M56" s="31">
        <f>'DataNews 2010'!M59</f>
        <v>3702937</v>
      </c>
      <c r="N56" s="31">
        <f>'DataNews 2010'!N59</f>
        <v>-183669</v>
      </c>
      <c r="P56" s="38" t="s">
        <v>107</v>
      </c>
      <c r="Q56" s="38" t="str">
        <f t="shared" si="31"/>
        <v>&lt;TD NOWRAP ALIGN=LEFT&gt;&lt;FONT FACE="Times New Roman" SIZE=-2&gt;Town of Greenfield&lt;/TD&gt;</v>
      </c>
      <c r="R56" s="38" t="str">
        <f t="shared" si="18"/>
        <v>&lt;TD ALIGN=RIGHT&gt;&lt;FONT FACE="Times New Roman" SIZE=-2&gt;$851.9&lt;/FONT&gt;&lt;/TD&gt;</v>
      </c>
      <c r="S56" s="38" t="str">
        <f t="shared" si="19"/>
        <v>&lt;TD ALIGN=RIGHT&gt;&lt;FONT FACE="Times New Roman" SIZE=-2&gt;$1,840.3&lt;/FONT&gt;&lt;/TD&gt;</v>
      </c>
      <c r="T56" s="38" t="str">
        <f t="shared" si="20"/>
        <v>&lt;TD ALIGN=RIGHT&gt;&lt;FONT FACE="Times New Roman" SIZE=-2&gt;$414.0&lt;/FONT&gt;&lt;/TD&gt;</v>
      </c>
      <c r="U56" s="38" t="str">
        <f t="shared" si="21"/>
        <v>&lt;TD ALIGN=RIGHT&gt;&lt;FONT FACE="Times New Roman" SIZE=-2&gt;$0.0&lt;/FONT&gt;&lt;/TD&gt;</v>
      </c>
      <c r="V56" s="38" t="str">
        <f t="shared" si="22"/>
        <v>&lt;TD ALIGN=RIGHT&gt;&lt;FONT FACE="Times New Roman" SIZE=-2&gt;$413.0&lt;/FONT&gt;&lt;/TD&gt;</v>
      </c>
      <c r="W56" s="38" t="str">
        <f t="shared" si="23"/>
        <v>&lt;TD ALIGN=RIGHT&gt;&lt;FONT FACE="Times New Roman" SIZE=-2&gt;$3,519.3&lt;/FONT&gt;&lt;/TD&gt;</v>
      </c>
      <c r="X56" s="38" t="str">
        <f t="shared" si="24"/>
        <v>&lt;TD ALIGN=RIGHT&gt;&lt;FONT FACE="Times New Roman" SIZE=-2&gt;$499.2&lt;/FONT&gt;&lt;/TD&gt;</v>
      </c>
      <c r="Y56" s="38" t="str">
        <f t="shared" si="25"/>
        <v>&lt;TD ALIGN=RIGHT&gt;&lt;FONT FACE="Times New Roman" SIZE=-2&gt;$85.4&lt;/FONT&gt;&lt;/TD&gt;</v>
      </c>
      <c r="Z56" s="38" t="str">
        <f t="shared" si="26"/>
        <v>&lt;TD ALIGN=RIGHT&gt;&lt;FONT FACE="Times New Roman" SIZE=-2&gt;$2,231.9&lt;/FONT&gt;&lt;/TD&gt;</v>
      </c>
      <c r="AA56" s="38" t="str">
        <f t="shared" si="27"/>
        <v>&lt;TD ALIGN=RIGHT&gt;&lt;FONT FACE="Times New Roman" SIZE=-2&gt;$229.1&lt;/FONT&gt;&lt;/TD&gt;</v>
      </c>
      <c r="AB56" s="38" t="str">
        <f t="shared" si="28"/>
        <v>&lt;TD ALIGN=RIGHT&gt;&lt;FONT FACE="Times New Roman" SIZE=-2&gt;$657.4&lt;/FONT&gt;&lt;/TD&gt;</v>
      </c>
      <c r="AC56" s="38" t="str">
        <f t="shared" si="29"/>
        <v>&lt;TD ALIGN=RIGHT&gt;&lt;FONT FACE="Times New Roman" SIZE=-2&gt;$3,702.9&lt;/FONT&gt;&lt;/TD&gt;</v>
      </c>
      <c r="AD56" s="38" t="str">
        <f t="shared" si="30"/>
        <v>&lt;TD ALIGN=RIGHT&gt;&lt;FONT FACE="Times New Roman" SIZE=-2 COLOR=#FF0000&gt;($183.7)&lt;/FONT&gt;&lt;/TD&gt;</v>
      </c>
      <c r="AE56" s="38" t="s">
        <v>108</v>
      </c>
    </row>
    <row r="57" spans="1:31">
      <c r="A57" s="4" t="s">
        <v>64</v>
      </c>
      <c r="B57" s="30">
        <f>'DataNews 2010'!B60</f>
        <v>1053032</v>
      </c>
      <c r="C57" s="31">
        <f>'DataNews 2010'!C60</f>
        <v>628297</v>
      </c>
      <c r="D57" s="31">
        <f>'DataNews 2010'!D60</f>
        <v>176256</v>
      </c>
      <c r="E57" s="31">
        <f>'DataNews 2010'!E60</f>
        <v>202696</v>
      </c>
      <c r="F57" s="31">
        <f>'DataNews 2010'!F60</f>
        <v>771489</v>
      </c>
      <c r="G57" s="31">
        <f>'DataNews 2010'!G60</f>
        <v>2831770</v>
      </c>
      <c r="H57" s="31">
        <f>'DataNews 2010'!H60</f>
        <v>388086</v>
      </c>
      <c r="I57" s="31">
        <f>'DataNews 2010'!I60</f>
        <v>8866</v>
      </c>
      <c r="J57" s="31">
        <f>'DataNews 2010'!J60</f>
        <v>1023676</v>
      </c>
      <c r="K57" s="31">
        <f>'DataNews 2010'!K60</f>
        <v>260</v>
      </c>
      <c r="L57" s="31">
        <f>'DataNews 2010'!L60</f>
        <v>1234759</v>
      </c>
      <c r="M57" s="31">
        <f>'DataNews 2010'!M60</f>
        <v>2655647</v>
      </c>
      <c r="N57" s="31">
        <f>'DataNews 2010'!N60</f>
        <v>176123</v>
      </c>
      <c r="P57" s="38" t="s">
        <v>107</v>
      </c>
      <c r="Q57" s="38" t="str">
        <f t="shared" si="31"/>
        <v>&lt;TD NOWRAP ALIGN=LEFT&gt;&lt;FONT FACE="Times New Roman" SIZE=-2&gt;Town of Hadley&lt;/TD&gt;</v>
      </c>
      <c r="R57" s="38" t="str">
        <f t="shared" si="18"/>
        <v>&lt;TD ALIGN=RIGHT&gt;&lt;FONT FACE="Times New Roman" SIZE=-2&gt;$1,053.0&lt;/FONT&gt;&lt;/TD&gt;</v>
      </c>
      <c r="S57" s="38" t="str">
        <f t="shared" si="19"/>
        <v>&lt;TD ALIGN=RIGHT&gt;&lt;FONT FACE="Times New Roman" SIZE=-2&gt;$628.3&lt;/FONT&gt;&lt;/TD&gt;</v>
      </c>
      <c r="T57" s="38" t="str">
        <f t="shared" si="20"/>
        <v>&lt;TD ALIGN=RIGHT&gt;&lt;FONT FACE="Times New Roman" SIZE=-2&gt;$176.3&lt;/FONT&gt;&lt;/TD&gt;</v>
      </c>
      <c r="U57" s="38" t="str">
        <f t="shared" si="21"/>
        <v>&lt;TD ALIGN=RIGHT&gt;&lt;FONT FACE="Times New Roman" SIZE=-2&gt;$202.7&lt;/FONT&gt;&lt;/TD&gt;</v>
      </c>
      <c r="V57" s="38" t="str">
        <f t="shared" si="22"/>
        <v>&lt;TD ALIGN=RIGHT&gt;&lt;FONT FACE="Times New Roman" SIZE=-2&gt;$771.5&lt;/FONT&gt;&lt;/TD&gt;</v>
      </c>
      <c r="W57" s="38" t="str">
        <f t="shared" si="23"/>
        <v>&lt;TD ALIGN=RIGHT&gt;&lt;FONT FACE="Times New Roman" SIZE=-2&gt;$2,831.8&lt;/FONT&gt;&lt;/TD&gt;</v>
      </c>
      <c r="X57" s="38" t="str">
        <f t="shared" si="24"/>
        <v>&lt;TD ALIGN=RIGHT&gt;&lt;FONT FACE="Times New Roman" SIZE=-2&gt;$388.1&lt;/FONT&gt;&lt;/TD&gt;</v>
      </c>
      <c r="Y57" s="38" t="str">
        <f t="shared" si="25"/>
        <v>&lt;TD ALIGN=RIGHT&gt;&lt;FONT FACE="Times New Roman" SIZE=-2&gt;$8.9&lt;/FONT&gt;&lt;/TD&gt;</v>
      </c>
      <c r="Z57" s="38" t="str">
        <f t="shared" si="26"/>
        <v>&lt;TD ALIGN=RIGHT&gt;&lt;FONT FACE="Times New Roman" SIZE=-2&gt;$1,023.7&lt;/FONT&gt;&lt;/TD&gt;</v>
      </c>
      <c r="AA57" s="38" t="str">
        <f t="shared" si="27"/>
        <v>&lt;TD ALIGN=RIGHT&gt;&lt;FONT FACE="Times New Roman" SIZE=-2&gt;$0.3&lt;/FONT&gt;&lt;/TD&gt;</v>
      </c>
      <c r="AB57" s="38" t="str">
        <f t="shared" si="28"/>
        <v>&lt;TD ALIGN=RIGHT&gt;&lt;FONT FACE="Times New Roman" SIZE=-2&gt;$1,234.8&lt;/FONT&gt;&lt;/TD&gt;</v>
      </c>
      <c r="AC57" s="38" t="str">
        <f t="shared" si="29"/>
        <v>&lt;TD ALIGN=RIGHT&gt;&lt;FONT FACE="Times New Roman" SIZE=-2&gt;$2,655.6&lt;/FONT&gt;&lt;/TD&gt;</v>
      </c>
      <c r="AD57" s="38" t="str">
        <f t="shared" si="30"/>
        <v>&lt;TD ALIGN=RIGHT&gt;&lt;FONT FACE="Times New Roman" SIZE=-2&gt;$176.1&lt;/FONT&gt;&lt;/TD&gt;</v>
      </c>
      <c r="AE57" s="38" t="s">
        <v>108</v>
      </c>
    </row>
    <row r="58" spans="1:31">
      <c r="A58" s="4" t="s">
        <v>65</v>
      </c>
      <c r="B58" s="30">
        <f>'DataNews 2010'!B61</f>
        <v>2815694</v>
      </c>
      <c r="C58" s="31">
        <f>'DataNews 2010'!C61</f>
        <v>4871503</v>
      </c>
      <c r="D58" s="31">
        <f>'DataNews 2010'!D61</f>
        <v>1123827</v>
      </c>
      <c r="E58" s="31">
        <f>'DataNews 2010'!E61</f>
        <v>77099</v>
      </c>
      <c r="F58" s="31">
        <f>'DataNews 2010'!F61</f>
        <v>5126438</v>
      </c>
      <c r="G58" s="31">
        <f>'DataNews 2010'!G61</f>
        <v>14014561</v>
      </c>
      <c r="H58" s="31">
        <f>'DataNews 2010'!H61</f>
        <v>2359983</v>
      </c>
      <c r="I58" s="31">
        <f>'DataNews 2010'!I61</f>
        <v>1616189</v>
      </c>
      <c r="J58" s="31">
        <f>'DataNews 2010'!J61</f>
        <v>5676049</v>
      </c>
      <c r="K58" s="31">
        <f>'DataNews 2010'!K61</f>
        <v>0</v>
      </c>
      <c r="L58" s="31">
        <f>'DataNews 2010'!L61</f>
        <v>6828357</v>
      </c>
      <c r="M58" s="31">
        <f>'DataNews 2010'!M61</f>
        <v>16480578</v>
      </c>
      <c r="N58" s="31">
        <f>'DataNews 2010'!N61</f>
        <v>-2466017</v>
      </c>
      <c r="P58" s="38" t="s">
        <v>107</v>
      </c>
      <c r="Q58" s="38" t="str">
        <f t="shared" si="31"/>
        <v>&lt;TD NOWRAP ALIGN=LEFT&gt;&lt;FONT FACE="Times New Roman" SIZE=-2&gt;Town of Halfmoon&lt;/TD&gt;</v>
      </c>
      <c r="R58" s="38" t="str">
        <f t="shared" si="18"/>
        <v>&lt;TD ALIGN=RIGHT&gt;&lt;FONT FACE="Times New Roman" SIZE=-2&gt;$2,815.7&lt;/FONT&gt;&lt;/TD&gt;</v>
      </c>
      <c r="S58" s="38" t="str">
        <f t="shared" si="19"/>
        <v>&lt;TD ALIGN=RIGHT&gt;&lt;FONT FACE="Times New Roman" SIZE=-2&gt;$4,871.5&lt;/FONT&gt;&lt;/TD&gt;</v>
      </c>
      <c r="T58" s="38" t="str">
        <f t="shared" si="20"/>
        <v>&lt;TD ALIGN=RIGHT&gt;&lt;FONT FACE="Times New Roman" SIZE=-2&gt;$1,123.8&lt;/FONT&gt;&lt;/TD&gt;</v>
      </c>
      <c r="U58" s="38" t="str">
        <f t="shared" si="21"/>
        <v>&lt;TD ALIGN=RIGHT&gt;&lt;FONT FACE="Times New Roman" SIZE=-2&gt;$77.1&lt;/FONT&gt;&lt;/TD&gt;</v>
      </c>
      <c r="V58" s="38" t="str">
        <f t="shared" si="22"/>
        <v>&lt;TD ALIGN=RIGHT&gt;&lt;FONT FACE="Times New Roman" SIZE=-2&gt;$5,126.4&lt;/FONT&gt;&lt;/TD&gt;</v>
      </c>
      <c r="W58" s="38" t="str">
        <f t="shared" si="23"/>
        <v>&lt;TD ALIGN=RIGHT&gt;&lt;FONT FACE="Times New Roman" SIZE=-2&gt;$14,014.6&lt;/FONT&gt;&lt;/TD&gt;</v>
      </c>
      <c r="X58" s="38" t="str">
        <f t="shared" si="24"/>
        <v>&lt;TD ALIGN=RIGHT&gt;&lt;FONT FACE="Times New Roman" SIZE=-2&gt;$2,360.0&lt;/FONT&gt;&lt;/TD&gt;</v>
      </c>
      <c r="Y58" s="38" t="str">
        <f t="shared" si="25"/>
        <v>&lt;TD ALIGN=RIGHT&gt;&lt;FONT FACE="Times New Roman" SIZE=-2&gt;$1,616.2&lt;/FONT&gt;&lt;/TD&gt;</v>
      </c>
      <c r="Z58" s="38" t="str">
        <f t="shared" si="26"/>
        <v>&lt;TD ALIGN=RIGHT&gt;&lt;FONT FACE="Times New Roman" SIZE=-2&gt;$5,676.0&lt;/FONT&gt;&lt;/TD&gt;</v>
      </c>
      <c r="AA58" s="38" t="str">
        <f t="shared" si="27"/>
        <v>&lt;TD ALIGN=RIGHT&gt;&lt;FONT FACE="Times New Roman" SIZE=-2&gt;$0.0&lt;/FONT&gt;&lt;/TD&gt;</v>
      </c>
      <c r="AB58" s="38" t="str">
        <f t="shared" si="28"/>
        <v>&lt;TD ALIGN=RIGHT&gt;&lt;FONT FACE="Times New Roman" SIZE=-2&gt;$6,828.4&lt;/FONT&gt;&lt;/TD&gt;</v>
      </c>
      <c r="AC58" s="38" t="str">
        <f t="shared" si="29"/>
        <v>&lt;TD ALIGN=RIGHT&gt;&lt;FONT FACE="Times New Roman" SIZE=-2&gt;$16,480.6&lt;/FONT&gt;&lt;/TD&gt;</v>
      </c>
      <c r="AD58" s="38" t="str">
        <f t="shared" si="30"/>
        <v>&lt;TD ALIGN=RIGHT&gt;&lt;FONT FACE="Times New Roman" SIZE=-2 COLOR=#FF0000&gt;($2,466.0)&lt;/FONT&gt;&lt;/TD&gt;</v>
      </c>
      <c r="AE58" s="38" t="s">
        <v>108</v>
      </c>
    </row>
    <row r="59" spans="1:31">
      <c r="A59" s="5" t="s">
        <v>66</v>
      </c>
      <c r="B59" s="30">
        <f>'DataNews 2010'!B62</f>
        <v>1297775</v>
      </c>
      <c r="C59" s="31">
        <f>'DataNews 2010'!C62</f>
        <v>3611321</v>
      </c>
      <c r="D59" s="31">
        <f>'DataNews 2010'!D62</f>
        <v>2890493</v>
      </c>
      <c r="E59" s="31">
        <f>'DataNews 2010'!E62</f>
        <v>15558</v>
      </c>
      <c r="F59" s="31">
        <f>'DataNews 2010'!F62</f>
        <v>5691796</v>
      </c>
      <c r="G59" s="31">
        <f>'DataNews 2010'!G62</f>
        <v>13506943</v>
      </c>
      <c r="H59" s="31">
        <f>'DataNews 2010'!H62</f>
        <v>3272905</v>
      </c>
      <c r="I59" s="31">
        <f>'DataNews 2010'!I62</f>
        <v>1553107</v>
      </c>
      <c r="J59" s="31">
        <f>'DataNews 2010'!J62</f>
        <v>3962694</v>
      </c>
      <c r="K59" s="31">
        <f>'DataNews 2010'!K62</f>
        <v>5491</v>
      </c>
      <c r="L59" s="31">
        <f>'DataNews 2010'!L62</f>
        <v>2412689</v>
      </c>
      <c r="M59" s="31">
        <f>'DataNews 2010'!M62</f>
        <v>11206886</v>
      </c>
      <c r="N59" s="31">
        <f>'DataNews 2010'!N62</f>
        <v>2300057</v>
      </c>
      <c r="P59" s="38" t="s">
        <v>107</v>
      </c>
      <c r="Q59" s="38" t="str">
        <f t="shared" si="31"/>
        <v>&lt;TD NOWRAP ALIGN=LEFT&gt;&lt;FONT FACE="Times New Roman" SIZE=-2&gt;Town of Malta&lt;/TD&gt;</v>
      </c>
      <c r="R59" s="38" t="str">
        <f t="shared" si="18"/>
        <v>&lt;TD ALIGN=RIGHT&gt;&lt;FONT FACE="Times New Roman" SIZE=-2&gt;$1,297.8&lt;/FONT&gt;&lt;/TD&gt;</v>
      </c>
      <c r="S59" s="38" t="str">
        <f t="shared" si="19"/>
        <v>&lt;TD ALIGN=RIGHT&gt;&lt;FONT FACE="Times New Roman" SIZE=-2&gt;$3,611.3&lt;/FONT&gt;&lt;/TD&gt;</v>
      </c>
      <c r="T59" s="38" t="str">
        <f t="shared" si="20"/>
        <v>&lt;TD ALIGN=RIGHT&gt;&lt;FONT FACE="Times New Roman" SIZE=-2&gt;$2,890.5&lt;/FONT&gt;&lt;/TD&gt;</v>
      </c>
      <c r="U59" s="38" t="str">
        <f t="shared" si="21"/>
        <v>&lt;TD ALIGN=RIGHT&gt;&lt;FONT FACE="Times New Roman" SIZE=-2&gt;$15.6&lt;/FONT&gt;&lt;/TD&gt;</v>
      </c>
      <c r="V59" s="38" t="str">
        <f t="shared" si="22"/>
        <v>&lt;TD ALIGN=RIGHT&gt;&lt;FONT FACE="Times New Roman" SIZE=-2&gt;$5,691.8&lt;/FONT&gt;&lt;/TD&gt;</v>
      </c>
      <c r="W59" s="38" t="str">
        <f t="shared" si="23"/>
        <v>&lt;TD ALIGN=RIGHT&gt;&lt;FONT FACE="Times New Roman" SIZE=-2&gt;$13,506.9&lt;/FONT&gt;&lt;/TD&gt;</v>
      </c>
      <c r="X59" s="38" t="str">
        <f t="shared" si="24"/>
        <v>&lt;TD ALIGN=RIGHT&gt;&lt;FONT FACE="Times New Roman" SIZE=-2&gt;$3,272.9&lt;/FONT&gt;&lt;/TD&gt;</v>
      </c>
      <c r="Y59" s="38" t="str">
        <f t="shared" si="25"/>
        <v>&lt;TD ALIGN=RIGHT&gt;&lt;FONT FACE="Times New Roman" SIZE=-2&gt;$1,553.1&lt;/FONT&gt;&lt;/TD&gt;</v>
      </c>
      <c r="Z59" s="38" t="str">
        <f t="shared" si="26"/>
        <v>&lt;TD ALIGN=RIGHT&gt;&lt;FONT FACE="Times New Roman" SIZE=-2&gt;$3,962.7&lt;/FONT&gt;&lt;/TD&gt;</v>
      </c>
      <c r="AA59" s="38" t="str">
        <f t="shared" si="27"/>
        <v>&lt;TD ALIGN=RIGHT&gt;&lt;FONT FACE="Times New Roman" SIZE=-2&gt;$5.5&lt;/FONT&gt;&lt;/TD&gt;</v>
      </c>
      <c r="AB59" s="38" t="str">
        <f t="shared" si="28"/>
        <v>&lt;TD ALIGN=RIGHT&gt;&lt;FONT FACE="Times New Roman" SIZE=-2&gt;$2,412.7&lt;/FONT&gt;&lt;/TD&gt;</v>
      </c>
      <c r="AC59" s="38" t="str">
        <f t="shared" si="29"/>
        <v>&lt;TD ALIGN=RIGHT&gt;&lt;FONT FACE="Times New Roman" SIZE=-2&gt;$11,206.9&lt;/FONT&gt;&lt;/TD&gt;</v>
      </c>
      <c r="AD59" s="38" t="str">
        <f t="shared" si="30"/>
        <v>&lt;TD ALIGN=RIGHT&gt;&lt;FONT FACE="Times New Roman" SIZE=-2&gt;$2,300.1&lt;/FONT&gt;&lt;/TD&gt;</v>
      </c>
      <c r="AE59" s="38" t="s">
        <v>108</v>
      </c>
    </row>
    <row r="60" spans="1:31">
      <c r="A60" s="6" t="s">
        <v>67</v>
      </c>
      <c r="B60" s="30">
        <f>'DataNews 2010'!B63</f>
        <v>321997</v>
      </c>
      <c r="C60" s="31">
        <f>'DataNews 2010'!C63</f>
        <v>135155</v>
      </c>
      <c r="D60" s="31">
        <f>'DataNews 2010'!D63</f>
        <v>78699</v>
      </c>
      <c r="E60" s="31">
        <f>'DataNews 2010'!E63</f>
        <v>0</v>
      </c>
      <c r="F60" s="31">
        <f>'DataNews 2010'!F63</f>
        <v>1006441</v>
      </c>
      <c r="G60" s="31">
        <f>'DataNews 2010'!G63</f>
        <v>1542292</v>
      </c>
      <c r="H60" s="31">
        <f>'DataNews 2010'!H63</f>
        <v>167924</v>
      </c>
      <c r="I60" s="31">
        <f>'DataNews 2010'!I63</f>
        <v>205393</v>
      </c>
      <c r="J60" s="31">
        <f>'DataNews 2010'!J63</f>
        <v>289920</v>
      </c>
      <c r="K60" s="31">
        <f>'DataNews 2010'!K63</f>
        <v>0</v>
      </c>
      <c r="L60" s="31">
        <f>'DataNews 2010'!L63</f>
        <v>680593</v>
      </c>
      <c r="M60" s="31">
        <f>'DataNews 2010'!M63</f>
        <v>1343830</v>
      </c>
      <c r="N60" s="31">
        <f>'DataNews 2010'!N63</f>
        <v>198462</v>
      </c>
      <c r="P60" s="38" t="s">
        <v>107</v>
      </c>
      <c r="Q60" s="38" t="str">
        <f t="shared" si="31"/>
        <v>&lt;TD NOWRAP ALIGN=LEFT&gt;&lt;FONT FACE="Times New Roman" SIZE=-2&gt;Village of Round Lake&lt;/TD&gt;</v>
      </c>
      <c r="R60" s="38" t="str">
        <f t="shared" si="18"/>
        <v>&lt;TD ALIGN=RIGHT&gt;&lt;FONT FACE="Times New Roman" SIZE=-2&gt;$322.0&lt;/FONT&gt;&lt;/TD&gt;</v>
      </c>
      <c r="S60" s="38" t="str">
        <f t="shared" si="19"/>
        <v>&lt;TD ALIGN=RIGHT&gt;&lt;FONT FACE="Times New Roman" SIZE=-2&gt;$135.2&lt;/FONT&gt;&lt;/TD&gt;</v>
      </c>
      <c r="T60" s="38" t="str">
        <f t="shared" si="20"/>
        <v>&lt;TD ALIGN=RIGHT&gt;&lt;FONT FACE="Times New Roman" SIZE=-2&gt;$78.7&lt;/FONT&gt;&lt;/TD&gt;</v>
      </c>
      <c r="U60" s="38" t="str">
        <f t="shared" si="21"/>
        <v>&lt;TD ALIGN=RIGHT&gt;&lt;FONT FACE="Times New Roman" SIZE=-2&gt;$0.0&lt;/FONT&gt;&lt;/TD&gt;</v>
      </c>
      <c r="V60" s="38" t="str">
        <f t="shared" si="22"/>
        <v>&lt;TD ALIGN=RIGHT&gt;&lt;FONT FACE="Times New Roman" SIZE=-2&gt;$1,006.4&lt;/FONT&gt;&lt;/TD&gt;</v>
      </c>
      <c r="W60" s="38" t="str">
        <f t="shared" si="23"/>
        <v>&lt;TD ALIGN=RIGHT&gt;&lt;FONT FACE="Times New Roman" SIZE=-2&gt;$1,542.3&lt;/FONT&gt;&lt;/TD&gt;</v>
      </c>
      <c r="X60" s="38" t="str">
        <f t="shared" si="24"/>
        <v>&lt;TD ALIGN=RIGHT&gt;&lt;FONT FACE="Times New Roman" SIZE=-2&gt;$167.9&lt;/FONT&gt;&lt;/TD&gt;</v>
      </c>
      <c r="Y60" s="38" t="str">
        <f t="shared" si="25"/>
        <v>&lt;TD ALIGN=RIGHT&gt;&lt;FONT FACE="Times New Roman" SIZE=-2&gt;$205.4&lt;/FONT&gt;&lt;/TD&gt;</v>
      </c>
      <c r="Z60" s="38" t="str">
        <f t="shared" si="26"/>
        <v>&lt;TD ALIGN=RIGHT&gt;&lt;FONT FACE="Times New Roman" SIZE=-2&gt;$289.9&lt;/FONT&gt;&lt;/TD&gt;</v>
      </c>
      <c r="AA60" s="38" t="str">
        <f t="shared" si="27"/>
        <v>&lt;TD ALIGN=RIGHT&gt;&lt;FONT FACE="Times New Roman" SIZE=-2&gt;$0.0&lt;/FONT&gt;&lt;/TD&gt;</v>
      </c>
      <c r="AB60" s="38" t="str">
        <f t="shared" si="28"/>
        <v>&lt;TD ALIGN=RIGHT&gt;&lt;FONT FACE="Times New Roman" SIZE=-2&gt;$680.6&lt;/FONT&gt;&lt;/TD&gt;</v>
      </c>
      <c r="AC60" s="38" t="str">
        <f t="shared" si="29"/>
        <v>&lt;TD ALIGN=RIGHT&gt;&lt;FONT FACE="Times New Roman" SIZE=-2&gt;$1,343.8&lt;/FONT&gt;&lt;/TD&gt;</v>
      </c>
      <c r="AD60" s="38" t="str">
        <f t="shared" si="30"/>
        <v>&lt;TD ALIGN=RIGHT&gt;&lt;FONT FACE="Times New Roman" SIZE=-2&gt;$198.5&lt;/FONT&gt;&lt;/TD&gt;</v>
      </c>
      <c r="AE60" s="38" t="s">
        <v>108</v>
      </c>
    </row>
    <row r="61" spans="1:31">
      <c r="A61" s="4" t="s">
        <v>68</v>
      </c>
      <c r="B61" s="30">
        <f>'DataNews 2010'!B64</f>
        <v>1953340</v>
      </c>
      <c r="C61" s="31">
        <f>'DataNews 2010'!C64</f>
        <v>1165271</v>
      </c>
      <c r="D61" s="31">
        <f>'DataNews 2010'!D64</f>
        <v>1075904</v>
      </c>
      <c r="E61" s="31">
        <f>'DataNews 2010'!E64</f>
        <v>175937</v>
      </c>
      <c r="F61" s="31">
        <f>'DataNews 2010'!F64</f>
        <v>2486772</v>
      </c>
      <c r="G61" s="31">
        <f>'DataNews 2010'!G64</f>
        <v>6857224</v>
      </c>
      <c r="H61" s="31">
        <f>'DataNews 2010'!H64</f>
        <v>696815</v>
      </c>
      <c r="I61" s="31">
        <f>'DataNews 2010'!I64</f>
        <v>2162362</v>
      </c>
      <c r="J61" s="31">
        <f>'DataNews 2010'!J64</f>
        <v>2292796</v>
      </c>
      <c r="K61" s="31">
        <f>'DataNews 2010'!K64</f>
        <v>385796</v>
      </c>
      <c r="L61" s="31">
        <f>'DataNews 2010'!L64</f>
        <v>1597879</v>
      </c>
      <c r="M61" s="31">
        <f>'DataNews 2010'!M64</f>
        <v>7135648</v>
      </c>
      <c r="N61" s="31">
        <f>'DataNews 2010'!N64</f>
        <v>-278424</v>
      </c>
      <c r="P61" s="38" t="s">
        <v>107</v>
      </c>
      <c r="Q61" s="38" t="str">
        <f t="shared" si="31"/>
        <v>&lt;TD NOWRAP ALIGN=LEFT&gt;&lt;FONT FACE="Times New Roman" SIZE=-2&gt;City of Mechanicville&lt;/TD&gt;</v>
      </c>
      <c r="R61" s="38" t="str">
        <f t="shared" si="18"/>
        <v>&lt;TD ALIGN=RIGHT&gt;&lt;FONT FACE="Times New Roman" SIZE=-2&gt;$1,953.3&lt;/FONT&gt;&lt;/TD&gt;</v>
      </c>
      <c r="S61" s="38" t="str">
        <f t="shared" si="19"/>
        <v>&lt;TD ALIGN=RIGHT&gt;&lt;FONT FACE="Times New Roman" SIZE=-2&gt;$1,165.3&lt;/FONT&gt;&lt;/TD&gt;</v>
      </c>
      <c r="T61" s="38" t="str">
        <f t="shared" si="20"/>
        <v>&lt;TD ALIGN=RIGHT&gt;&lt;FONT FACE="Times New Roman" SIZE=-2&gt;$1,075.9&lt;/FONT&gt;&lt;/TD&gt;</v>
      </c>
      <c r="U61" s="38" t="str">
        <f t="shared" si="21"/>
        <v>&lt;TD ALIGN=RIGHT&gt;&lt;FONT FACE="Times New Roman" SIZE=-2&gt;$175.9&lt;/FONT&gt;&lt;/TD&gt;</v>
      </c>
      <c r="V61" s="38" t="str">
        <f t="shared" si="22"/>
        <v>&lt;TD ALIGN=RIGHT&gt;&lt;FONT FACE="Times New Roman" SIZE=-2&gt;$2,486.8&lt;/FONT&gt;&lt;/TD&gt;</v>
      </c>
      <c r="W61" s="38" t="str">
        <f t="shared" si="23"/>
        <v>&lt;TD ALIGN=RIGHT&gt;&lt;FONT FACE="Times New Roman" SIZE=-2&gt;$6,857.2&lt;/FONT&gt;&lt;/TD&gt;</v>
      </c>
      <c r="X61" s="38" t="str">
        <f t="shared" si="24"/>
        <v>&lt;TD ALIGN=RIGHT&gt;&lt;FONT FACE="Times New Roman" SIZE=-2&gt;$696.8&lt;/FONT&gt;&lt;/TD&gt;</v>
      </c>
      <c r="Y61" s="38" t="str">
        <f t="shared" si="25"/>
        <v>&lt;TD ALIGN=RIGHT&gt;&lt;FONT FACE="Times New Roman" SIZE=-2&gt;$2,162.4&lt;/FONT&gt;&lt;/TD&gt;</v>
      </c>
      <c r="Z61" s="38" t="str">
        <f t="shared" si="26"/>
        <v>&lt;TD ALIGN=RIGHT&gt;&lt;FONT FACE="Times New Roman" SIZE=-2&gt;$2,292.8&lt;/FONT&gt;&lt;/TD&gt;</v>
      </c>
      <c r="AA61" s="38" t="str">
        <f t="shared" si="27"/>
        <v>&lt;TD ALIGN=RIGHT&gt;&lt;FONT FACE="Times New Roman" SIZE=-2&gt;$385.8&lt;/FONT&gt;&lt;/TD&gt;</v>
      </c>
      <c r="AB61" s="38" t="str">
        <f t="shared" si="28"/>
        <v>&lt;TD ALIGN=RIGHT&gt;&lt;FONT FACE="Times New Roman" SIZE=-2&gt;$1,597.9&lt;/FONT&gt;&lt;/TD&gt;</v>
      </c>
      <c r="AC61" s="38" t="str">
        <f t="shared" si="29"/>
        <v>&lt;TD ALIGN=RIGHT&gt;&lt;FONT FACE="Times New Roman" SIZE=-2&gt;$7,135.6&lt;/FONT&gt;&lt;/TD&gt;</v>
      </c>
      <c r="AD61" s="38" t="str">
        <f t="shared" si="30"/>
        <v>&lt;TD ALIGN=RIGHT&gt;&lt;FONT FACE="Times New Roman" SIZE=-2 COLOR=#FF0000&gt;($278.4)&lt;/FONT&gt;&lt;/TD&gt;</v>
      </c>
      <c r="AE61" s="38" t="s">
        <v>108</v>
      </c>
    </row>
    <row r="62" spans="1:31">
      <c r="A62" s="5" t="s">
        <v>69</v>
      </c>
      <c r="B62" s="30">
        <f>'DataNews 2010'!B65</f>
        <v>466688</v>
      </c>
      <c r="C62" s="31">
        <f>'DataNews 2010'!C65</f>
        <v>2533365</v>
      </c>
      <c r="D62" s="31">
        <f>'DataNews 2010'!D65</f>
        <v>682812</v>
      </c>
      <c r="E62" s="31">
        <f>'DataNews 2010'!E65</f>
        <v>0</v>
      </c>
      <c r="F62" s="31">
        <f>'DataNews 2010'!F65</f>
        <v>1184301</v>
      </c>
      <c r="G62" s="31">
        <f>'DataNews 2010'!G65</f>
        <v>4867166</v>
      </c>
      <c r="H62" s="31">
        <f>'DataNews 2010'!H65</f>
        <v>1039144</v>
      </c>
      <c r="I62" s="31">
        <f>'DataNews 2010'!I65</f>
        <v>213309</v>
      </c>
      <c r="J62" s="31">
        <f>'DataNews 2010'!J65</f>
        <v>2044778</v>
      </c>
      <c r="K62" s="31">
        <f>'DataNews 2010'!K65</f>
        <v>2899</v>
      </c>
      <c r="L62" s="31">
        <f>'DataNews 2010'!L65</f>
        <v>1942837</v>
      </c>
      <c r="M62" s="31">
        <f>'DataNews 2010'!M65</f>
        <v>5242967</v>
      </c>
      <c r="N62" s="31">
        <f>'DataNews 2010'!N65</f>
        <v>-375801</v>
      </c>
      <c r="P62" s="38" t="s">
        <v>107</v>
      </c>
      <c r="Q62" s="38" t="str">
        <f t="shared" si="31"/>
        <v>&lt;TD NOWRAP ALIGN=LEFT&gt;&lt;FONT FACE="Times New Roman" SIZE=-2&gt;Town of Milton&lt;/TD&gt;</v>
      </c>
      <c r="R62" s="38" t="str">
        <f t="shared" si="18"/>
        <v>&lt;TD ALIGN=RIGHT&gt;&lt;FONT FACE="Times New Roman" SIZE=-2&gt;$466.7&lt;/FONT&gt;&lt;/TD&gt;</v>
      </c>
      <c r="S62" s="38" t="str">
        <f t="shared" si="19"/>
        <v>&lt;TD ALIGN=RIGHT&gt;&lt;FONT FACE="Times New Roman" SIZE=-2&gt;$2,533.4&lt;/FONT&gt;&lt;/TD&gt;</v>
      </c>
      <c r="T62" s="38" t="str">
        <f t="shared" si="20"/>
        <v>&lt;TD ALIGN=RIGHT&gt;&lt;FONT FACE="Times New Roman" SIZE=-2&gt;$682.8&lt;/FONT&gt;&lt;/TD&gt;</v>
      </c>
      <c r="U62" s="38" t="str">
        <f t="shared" si="21"/>
        <v>&lt;TD ALIGN=RIGHT&gt;&lt;FONT FACE="Times New Roman" SIZE=-2&gt;$0.0&lt;/FONT&gt;&lt;/TD&gt;</v>
      </c>
      <c r="V62" s="38" t="str">
        <f t="shared" si="22"/>
        <v>&lt;TD ALIGN=RIGHT&gt;&lt;FONT FACE="Times New Roman" SIZE=-2&gt;$1,184.3&lt;/FONT&gt;&lt;/TD&gt;</v>
      </c>
      <c r="W62" s="38" t="str">
        <f t="shared" si="23"/>
        <v>&lt;TD ALIGN=RIGHT&gt;&lt;FONT FACE="Times New Roman" SIZE=-2&gt;$4,867.2&lt;/FONT&gt;&lt;/TD&gt;</v>
      </c>
      <c r="X62" s="38" t="str">
        <f t="shared" si="24"/>
        <v>&lt;TD ALIGN=RIGHT&gt;&lt;FONT FACE="Times New Roman" SIZE=-2&gt;$1,039.1&lt;/FONT&gt;&lt;/TD&gt;</v>
      </c>
      <c r="Y62" s="38" t="str">
        <f t="shared" si="25"/>
        <v>&lt;TD ALIGN=RIGHT&gt;&lt;FONT FACE="Times New Roman" SIZE=-2&gt;$213.3&lt;/FONT&gt;&lt;/TD&gt;</v>
      </c>
      <c r="Z62" s="38" t="str">
        <f t="shared" si="26"/>
        <v>&lt;TD ALIGN=RIGHT&gt;&lt;FONT FACE="Times New Roman" SIZE=-2&gt;$2,044.8&lt;/FONT&gt;&lt;/TD&gt;</v>
      </c>
      <c r="AA62" s="38" t="str">
        <f t="shared" si="27"/>
        <v>&lt;TD ALIGN=RIGHT&gt;&lt;FONT FACE="Times New Roman" SIZE=-2&gt;$2.9&lt;/FONT&gt;&lt;/TD&gt;</v>
      </c>
      <c r="AB62" s="38" t="str">
        <f t="shared" si="28"/>
        <v>&lt;TD ALIGN=RIGHT&gt;&lt;FONT FACE="Times New Roman" SIZE=-2&gt;$1,942.8&lt;/FONT&gt;&lt;/TD&gt;</v>
      </c>
      <c r="AC62" s="38" t="str">
        <f t="shared" si="29"/>
        <v>&lt;TD ALIGN=RIGHT&gt;&lt;FONT FACE="Times New Roman" SIZE=-2&gt;$5,243.0&lt;/FONT&gt;&lt;/TD&gt;</v>
      </c>
      <c r="AD62" s="38" t="str">
        <f t="shared" si="30"/>
        <v>&lt;TD ALIGN=RIGHT&gt;&lt;FONT FACE="Times New Roman" SIZE=-2 COLOR=#FF0000&gt;($375.8)&lt;/FONT&gt;&lt;/TD&gt;</v>
      </c>
      <c r="AE62" s="38" t="s">
        <v>108</v>
      </c>
    </row>
    <row r="63" spans="1:31">
      <c r="A63" s="5" t="s">
        <v>70</v>
      </c>
      <c r="B63" s="30">
        <f>'DataNews 2010'!B66</f>
        <v>1851391</v>
      </c>
      <c r="C63" s="31">
        <f>'DataNews 2010'!C66</f>
        <v>1677028</v>
      </c>
      <c r="D63" s="31">
        <f>'DataNews 2010'!D66</f>
        <v>517299</v>
      </c>
      <c r="E63" s="31">
        <f>'DataNews 2010'!E66</f>
        <v>0</v>
      </c>
      <c r="F63" s="31">
        <f>'DataNews 2010'!F66</f>
        <v>2022492</v>
      </c>
      <c r="G63" s="31">
        <f>'DataNews 2010'!G66</f>
        <v>6068210</v>
      </c>
      <c r="H63" s="31">
        <f>'DataNews 2010'!H66</f>
        <v>846832</v>
      </c>
      <c r="I63" s="31">
        <f>'DataNews 2010'!I66</f>
        <v>1259379</v>
      </c>
      <c r="J63" s="31">
        <f>'DataNews 2010'!J66</f>
        <v>2008533</v>
      </c>
      <c r="K63" s="31">
        <f>'DataNews 2010'!K66</f>
        <v>4203</v>
      </c>
      <c r="L63" s="31">
        <f>'DataNews 2010'!L66</f>
        <v>2206860</v>
      </c>
      <c r="M63" s="31">
        <f>'DataNews 2010'!M66</f>
        <v>6325807</v>
      </c>
      <c r="N63" s="31">
        <f>'DataNews 2010'!N66</f>
        <v>-257597</v>
      </c>
      <c r="P63" s="38" t="s">
        <v>107</v>
      </c>
      <c r="Q63" s="38" t="str">
        <f t="shared" si="31"/>
        <v>&lt;TD NOWRAP ALIGN=LEFT&gt;&lt;FONT FACE="Times New Roman" SIZE=-2&gt;Town of Moreau&lt;/TD&gt;</v>
      </c>
      <c r="R63" s="38" t="str">
        <f t="shared" si="18"/>
        <v>&lt;TD ALIGN=RIGHT&gt;&lt;FONT FACE="Times New Roman" SIZE=-2&gt;$1,851.4&lt;/FONT&gt;&lt;/TD&gt;</v>
      </c>
      <c r="S63" s="38" t="str">
        <f t="shared" si="19"/>
        <v>&lt;TD ALIGN=RIGHT&gt;&lt;FONT FACE="Times New Roman" SIZE=-2&gt;$1,677.0&lt;/FONT&gt;&lt;/TD&gt;</v>
      </c>
      <c r="T63" s="38" t="str">
        <f t="shared" si="20"/>
        <v>&lt;TD ALIGN=RIGHT&gt;&lt;FONT FACE="Times New Roman" SIZE=-2&gt;$517.3&lt;/FONT&gt;&lt;/TD&gt;</v>
      </c>
      <c r="U63" s="38" t="str">
        <f t="shared" si="21"/>
        <v>&lt;TD ALIGN=RIGHT&gt;&lt;FONT FACE="Times New Roman" SIZE=-2&gt;$0.0&lt;/FONT&gt;&lt;/TD&gt;</v>
      </c>
      <c r="V63" s="38" t="str">
        <f t="shared" si="22"/>
        <v>&lt;TD ALIGN=RIGHT&gt;&lt;FONT FACE="Times New Roman" SIZE=-2&gt;$2,022.5&lt;/FONT&gt;&lt;/TD&gt;</v>
      </c>
      <c r="W63" s="38" t="str">
        <f t="shared" si="23"/>
        <v>&lt;TD ALIGN=RIGHT&gt;&lt;FONT FACE="Times New Roman" SIZE=-2&gt;$6,068.2&lt;/FONT&gt;&lt;/TD&gt;</v>
      </c>
      <c r="X63" s="38" t="str">
        <f t="shared" si="24"/>
        <v>&lt;TD ALIGN=RIGHT&gt;&lt;FONT FACE="Times New Roman" SIZE=-2&gt;$846.8&lt;/FONT&gt;&lt;/TD&gt;</v>
      </c>
      <c r="Y63" s="38" t="str">
        <f t="shared" si="25"/>
        <v>&lt;TD ALIGN=RIGHT&gt;&lt;FONT FACE="Times New Roman" SIZE=-2&gt;$1,259.4&lt;/FONT&gt;&lt;/TD&gt;</v>
      </c>
      <c r="Z63" s="38" t="str">
        <f t="shared" si="26"/>
        <v>&lt;TD ALIGN=RIGHT&gt;&lt;FONT FACE="Times New Roman" SIZE=-2&gt;$2,008.5&lt;/FONT&gt;&lt;/TD&gt;</v>
      </c>
      <c r="AA63" s="38" t="str">
        <f t="shared" si="27"/>
        <v>&lt;TD ALIGN=RIGHT&gt;&lt;FONT FACE="Times New Roman" SIZE=-2&gt;$4.2&lt;/FONT&gt;&lt;/TD&gt;</v>
      </c>
      <c r="AB63" s="38" t="str">
        <f t="shared" si="28"/>
        <v>&lt;TD ALIGN=RIGHT&gt;&lt;FONT FACE="Times New Roman" SIZE=-2&gt;$2,206.9&lt;/FONT&gt;&lt;/TD&gt;</v>
      </c>
      <c r="AC63" s="38" t="str">
        <f t="shared" si="29"/>
        <v>&lt;TD ALIGN=RIGHT&gt;&lt;FONT FACE="Times New Roman" SIZE=-2&gt;$6,325.8&lt;/FONT&gt;&lt;/TD&gt;</v>
      </c>
      <c r="AD63" s="38" t="str">
        <f t="shared" si="30"/>
        <v>&lt;TD ALIGN=RIGHT&gt;&lt;FONT FACE="Times New Roman" SIZE=-2 COLOR=#FF0000&gt;($257.6)&lt;/FONT&gt;&lt;/TD&gt;</v>
      </c>
      <c r="AE63" s="38" t="s">
        <v>108</v>
      </c>
    </row>
    <row r="64" spans="1:31">
      <c r="A64" s="6" t="s">
        <v>71</v>
      </c>
      <c r="B64" s="30">
        <f>'DataNews 2010'!B67</f>
        <v>1079444</v>
      </c>
      <c r="C64" s="31">
        <f>'DataNews 2010'!C67</f>
        <v>566629</v>
      </c>
      <c r="D64" s="31">
        <f>'DataNews 2010'!D67</f>
        <v>128251</v>
      </c>
      <c r="E64" s="31">
        <f>'DataNews 2010'!E67</f>
        <v>147772</v>
      </c>
      <c r="F64" s="31">
        <f>'DataNews 2010'!F67</f>
        <v>1297340</v>
      </c>
      <c r="G64" s="31">
        <f>'DataNews 2010'!G67</f>
        <v>3219436</v>
      </c>
      <c r="H64" s="31">
        <f>'DataNews 2010'!H67</f>
        <v>400632</v>
      </c>
      <c r="I64" s="31">
        <f>'DataNews 2010'!I67</f>
        <v>929126</v>
      </c>
      <c r="J64" s="31">
        <f>'DataNews 2010'!J67</f>
        <v>1005173</v>
      </c>
      <c r="K64" s="31">
        <f>'DataNews 2010'!K67</f>
        <v>152633</v>
      </c>
      <c r="L64" s="31">
        <f>'DataNews 2010'!L67</f>
        <v>718576</v>
      </c>
      <c r="M64" s="31">
        <f>'DataNews 2010'!M67</f>
        <v>3206140</v>
      </c>
      <c r="N64" s="31">
        <f>'DataNews 2010'!N67</f>
        <v>13296</v>
      </c>
      <c r="P64" s="38" t="s">
        <v>107</v>
      </c>
      <c r="Q64" s="38" t="str">
        <f t="shared" si="31"/>
        <v>&lt;TD NOWRAP ALIGN=LEFT&gt;&lt;FONT FACE="Times New Roman" SIZE=-2&gt;Village of South Glens Falls&lt;/TD&gt;</v>
      </c>
      <c r="R64" s="38" t="str">
        <f t="shared" si="18"/>
        <v>&lt;TD ALIGN=RIGHT&gt;&lt;FONT FACE="Times New Roman" SIZE=-2&gt;$1,079.4&lt;/FONT&gt;&lt;/TD&gt;</v>
      </c>
      <c r="S64" s="38" t="str">
        <f t="shared" si="19"/>
        <v>&lt;TD ALIGN=RIGHT&gt;&lt;FONT FACE="Times New Roman" SIZE=-2&gt;$566.6&lt;/FONT&gt;&lt;/TD&gt;</v>
      </c>
      <c r="T64" s="38" t="str">
        <f t="shared" si="20"/>
        <v>&lt;TD ALIGN=RIGHT&gt;&lt;FONT FACE="Times New Roman" SIZE=-2&gt;$128.3&lt;/FONT&gt;&lt;/TD&gt;</v>
      </c>
      <c r="U64" s="38" t="str">
        <f t="shared" si="21"/>
        <v>&lt;TD ALIGN=RIGHT&gt;&lt;FONT FACE="Times New Roman" SIZE=-2&gt;$147.8&lt;/FONT&gt;&lt;/TD&gt;</v>
      </c>
      <c r="V64" s="38" t="str">
        <f t="shared" si="22"/>
        <v>&lt;TD ALIGN=RIGHT&gt;&lt;FONT FACE="Times New Roman" SIZE=-2&gt;$1,297.3&lt;/FONT&gt;&lt;/TD&gt;</v>
      </c>
      <c r="W64" s="38" t="str">
        <f t="shared" si="23"/>
        <v>&lt;TD ALIGN=RIGHT&gt;&lt;FONT FACE="Times New Roman" SIZE=-2&gt;$3,219.4&lt;/FONT&gt;&lt;/TD&gt;</v>
      </c>
      <c r="X64" s="38" t="str">
        <f t="shared" si="24"/>
        <v>&lt;TD ALIGN=RIGHT&gt;&lt;FONT FACE="Times New Roman" SIZE=-2&gt;$400.6&lt;/FONT&gt;&lt;/TD&gt;</v>
      </c>
      <c r="Y64" s="38" t="str">
        <f t="shared" si="25"/>
        <v>&lt;TD ALIGN=RIGHT&gt;&lt;FONT FACE="Times New Roman" SIZE=-2&gt;$929.1&lt;/FONT&gt;&lt;/TD&gt;</v>
      </c>
      <c r="Z64" s="38" t="str">
        <f t="shared" si="26"/>
        <v>&lt;TD ALIGN=RIGHT&gt;&lt;FONT FACE="Times New Roman" SIZE=-2&gt;$1,005.2&lt;/FONT&gt;&lt;/TD&gt;</v>
      </c>
      <c r="AA64" s="38" t="str">
        <f t="shared" si="27"/>
        <v>&lt;TD ALIGN=RIGHT&gt;&lt;FONT FACE="Times New Roman" SIZE=-2&gt;$152.6&lt;/FONT&gt;&lt;/TD&gt;</v>
      </c>
      <c r="AB64" s="38" t="str">
        <f t="shared" si="28"/>
        <v>&lt;TD ALIGN=RIGHT&gt;&lt;FONT FACE="Times New Roman" SIZE=-2&gt;$718.6&lt;/FONT&gt;&lt;/TD&gt;</v>
      </c>
      <c r="AC64" s="38" t="str">
        <f t="shared" si="29"/>
        <v>&lt;TD ALIGN=RIGHT&gt;&lt;FONT FACE="Times New Roman" SIZE=-2&gt;$3,206.1&lt;/FONT&gt;&lt;/TD&gt;</v>
      </c>
      <c r="AD64" s="38" t="str">
        <f t="shared" si="30"/>
        <v>&lt;TD ALIGN=RIGHT&gt;&lt;FONT FACE="Times New Roman" SIZE=-2&gt;$13.3&lt;/FONT&gt;&lt;/TD&gt;</v>
      </c>
      <c r="AE64" s="38" t="s">
        <v>108</v>
      </c>
    </row>
    <row r="65" spans="1:31">
      <c r="A65" s="4" t="s">
        <v>72</v>
      </c>
      <c r="B65" s="30">
        <f>'DataNews 2010'!B68</f>
        <v>592871</v>
      </c>
      <c r="C65" s="31">
        <f>'DataNews 2010'!C68</f>
        <v>924822</v>
      </c>
      <c r="D65" s="31">
        <f>'DataNews 2010'!D68</f>
        <v>250518</v>
      </c>
      <c r="E65" s="31">
        <f>'DataNews 2010'!E68</f>
        <v>122942</v>
      </c>
      <c r="F65" s="31">
        <f>'DataNews 2010'!F68</f>
        <v>203957</v>
      </c>
      <c r="G65" s="31">
        <f>'DataNews 2010'!G68</f>
        <v>2095110</v>
      </c>
      <c r="H65" s="31">
        <f>'DataNews 2010'!H68</f>
        <v>353697</v>
      </c>
      <c r="I65" s="31">
        <f>'DataNews 2010'!I68</f>
        <v>170104</v>
      </c>
      <c r="J65" s="31">
        <f>'DataNews 2010'!J68</f>
        <v>1259000</v>
      </c>
      <c r="K65" s="31">
        <f>'DataNews 2010'!K68</f>
        <v>0</v>
      </c>
      <c r="L65" s="31">
        <f>'DataNews 2010'!L68</f>
        <v>333505</v>
      </c>
      <c r="M65" s="31">
        <f>'DataNews 2010'!M68</f>
        <v>2116306</v>
      </c>
      <c r="N65" s="31">
        <f>'DataNews 2010'!N68</f>
        <v>-21196</v>
      </c>
      <c r="P65" s="38" t="s">
        <v>107</v>
      </c>
      <c r="Q65" s="38" t="str">
        <f t="shared" si="31"/>
        <v>&lt;TD NOWRAP ALIGN=LEFT&gt;&lt;FONT FACE="Times New Roman" SIZE=-2&gt;Town of Northumberland&lt;/TD&gt;</v>
      </c>
      <c r="R65" s="38" t="str">
        <f t="shared" si="18"/>
        <v>&lt;TD ALIGN=RIGHT&gt;&lt;FONT FACE="Times New Roman" SIZE=-2&gt;$592.9&lt;/FONT&gt;&lt;/TD&gt;</v>
      </c>
      <c r="S65" s="38" t="str">
        <f t="shared" si="19"/>
        <v>&lt;TD ALIGN=RIGHT&gt;&lt;FONT FACE="Times New Roman" SIZE=-2&gt;$924.8&lt;/FONT&gt;&lt;/TD&gt;</v>
      </c>
      <c r="T65" s="38" t="str">
        <f t="shared" si="20"/>
        <v>&lt;TD ALIGN=RIGHT&gt;&lt;FONT FACE="Times New Roman" SIZE=-2&gt;$250.5&lt;/FONT&gt;&lt;/TD&gt;</v>
      </c>
      <c r="U65" s="38" t="str">
        <f t="shared" si="21"/>
        <v>&lt;TD ALIGN=RIGHT&gt;&lt;FONT FACE="Times New Roman" SIZE=-2&gt;$122.9&lt;/FONT&gt;&lt;/TD&gt;</v>
      </c>
      <c r="V65" s="38" t="str">
        <f t="shared" si="22"/>
        <v>&lt;TD ALIGN=RIGHT&gt;&lt;FONT FACE="Times New Roman" SIZE=-2&gt;$204.0&lt;/FONT&gt;&lt;/TD&gt;</v>
      </c>
      <c r="W65" s="38" t="str">
        <f t="shared" si="23"/>
        <v>&lt;TD ALIGN=RIGHT&gt;&lt;FONT FACE="Times New Roman" SIZE=-2&gt;$2,095.1&lt;/FONT&gt;&lt;/TD&gt;</v>
      </c>
      <c r="X65" s="38" t="str">
        <f t="shared" si="24"/>
        <v>&lt;TD ALIGN=RIGHT&gt;&lt;FONT FACE="Times New Roman" SIZE=-2&gt;$353.7&lt;/FONT&gt;&lt;/TD&gt;</v>
      </c>
      <c r="Y65" s="38" t="str">
        <f t="shared" si="25"/>
        <v>&lt;TD ALIGN=RIGHT&gt;&lt;FONT FACE="Times New Roman" SIZE=-2&gt;$170.1&lt;/FONT&gt;&lt;/TD&gt;</v>
      </c>
      <c r="Z65" s="38" t="str">
        <f t="shared" si="26"/>
        <v>&lt;TD ALIGN=RIGHT&gt;&lt;FONT FACE="Times New Roman" SIZE=-2&gt;$1,259.0&lt;/FONT&gt;&lt;/TD&gt;</v>
      </c>
      <c r="AA65" s="38" t="str">
        <f t="shared" si="27"/>
        <v>&lt;TD ALIGN=RIGHT&gt;&lt;FONT FACE="Times New Roman" SIZE=-2&gt;$0.0&lt;/FONT&gt;&lt;/TD&gt;</v>
      </c>
      <c r="AB65" s="38" t="str">
        <f t="shared" si="28"/>
        <v>&lt;TD ALIGN=RIGHT&gt;&lt;FONT FACE="Times New Roman" SIZE=-2&gt;$333.5&lt;/FONT&gt;&lt;/TD&gt;</v>
      </c>
      <c r="AC65" s="38" t="str">
        <f t="shared" si="29"/>
        <v>&lt;TD ALIGN=RIGHT&gt;&lt;FONT FACE="Times New Roman" SIZE=-2&gt;$2,116.3&lt;/FONT&gt;&lt;/TD&gt;</v>
      </c>
      <c r="AD65" s="38" t="str">
        <f t="shared" si="30"/>
        <v>&lt;TD ALIGN=RIGHT&gt;&lt;FONT FACE="Times New Roman" SIZE=-2 COLOR=#FF0000&gt;($21.2)&lt;/FONT&gt;&lt;/TD&gt;</v>
      </c>
      <c r="AE65" s="38" t="s">
        <v>108</v>
      </c>
    </row>
    <row r="66" spans="1:31">
      <c r="A66" s="4" t="s">
        <v>73</v>
      </c>
      <c r="B66" s="30">
        <f>'DataNews 2010'!B69</f>
        <v>693371</v>
      </c>
      <c r="C66" s="31">
        <f>'DataNews 2010'!C69</f>
        <v>497647</v>
      </c>
      <c r="D66" s="31">
        <f>'DataNews 2010'!D69</f>
        <v>142498</v>
      </c>
      <c r="E66" s="31">
        <f>'DataNews 2010'!E69</f>
        <v>0</v>
      </c>
      <c r="F66" s="31">
        <f>'DataNews 2010'!F69</f>
        <v>167239</v>
      </c>
      <c r="G66" s="31">
        <f>'DataNews 2010'!G69</f>
        <v>1500755</v>
      </c>
      <c r="H66" s="31">
        <f>'DataNews 2010'!H69</f>
        <v>160118</v>
      </c>
      <c r="I66" s="31">
        <f>'DataNews 2010'!I69</f>
        <v>50990</v>
      </c>
      <c r="J66" s="31">
        <f>'DataNews 2010'!J69</f>
        <v>852362</v>
      </c>
      <c r="K66" s="31">
        <f>'DataNews 2010'!K69</f>
        <v>0</v>
      </c>
      <c r="L66" s="31">
        <f>'DataNews 2010'!L69</f>
        <v>289823</v>
      </c>
      <c r="M66" s="31">
        <f>'DataNews 2010'!M69</f>
        <v>1353293</v>
      </c>
      <c r="N66" s="31">
        <f>'DataNews 2010'!N69</f>
        <v>147462</v>
      </c>
      <c r="P66" s="38" t="s">
        <v>107</v>
      </c>
      <c r="Q66" s="38" t="str">
        <f t="shared" si="31"/>
        <v>&lt;TD NOWRAP ALIGN=LEFT&gt;&lt;FONT FACE="Times New Roman" SIZE=-2&gt;Town of Providence&lt;/TD&gt;</v>
      </c>
      <c r="R66" s="38" t="str">
        <f t="shared" si="18"/>
        <v>&lt;TD ALIGN=RIGHT&gt;&lt;FONT FACE="Times New Roman" SIZE=-2&gt;$693.4&lt;/FONT&gt;&lt;/TD&gt;</v>
      </c>
      <c r="S66" s="38" t="str">
        <f t="shared" si="19"/>
        <v>&lt;TD ALIGN=RIGHT&gt;&lt;FONT FACE="Times New Roman" SIZE=-2&gt;$497.6&lt;/FONT&gt;&lt;/TD&gt;</v>
      </c>
      <c r="T66" s="38" t="str">
        <f t="shared" si="20"/>
        <v>&lt;TD ALIGN=RIGHT&gt;&lt;FONT FACE="Times New Roman" SIZE=-2&gt;$142.5&lt;/FONT&gt;&lt;/TD&gt;</v>
      </c>
      <c r="U66" s="38" t="str">
        <f t="shared" si="21"/>
        <v>&lt;TD ALIGN=RIGHT&gt;&lt;FONT FACE="Times New Roman" SIZE=-2&gt;$0.0&lt;/FONT&gt;&lt;/TD&gt;</v>
      </c>
      <c r="V66" s="38" t="str">
        <f t="shared" si="22"/>
        <v>&lt;TD ALIGN=RIGHT&gt;&lt;FONT FACE="Times New Roman" SIZE=-2&gt;$167.2&lt;/FONT&gt;&lt;/TD&gt;</v>
      </c>
      <c r="W66" s="38" t="str">
        <f t="shared" si="23"/>
        <v>&lt;TD ALIGN=RIGHT&gt;&lt;FONT FACE="Times New Roman" SIZE=-2&gt;$1,500.8&lt;/FONT&gt;&lt;/TD&gt;</v>
      </c>
      <c r="X66" s="38" t="str">
        <f t="shared" si="24"/>
        <v>&lt;TD ALIGN=RIGHT&gt;&lt;FONT FACE="Times New Roman" SIZE=-2&gt;$160.1&lt;/FONT&gt;&lt;/TD&gt;</v>
      </c>
      <c r="Y66" s="38" t="str">
        <f t="shared" si="25"/>
        <v>&lt;TD ALIGN=RIGHT&gt;&lt;FONT FACE="Times New Roman" SIZE=-2&gt;$51.0&lt;/FONT&gt;&lt;/TD&gt;</v>
      </c>
      <c r="Z66" s="38" t="str">
        <f t="shared" si="26"/>
        <v>&lt;TD ALIGN=RIGHT&gt;&lt;FONT FACE="Times New Roman" SIZE=-2&gt;$852.4&lt;/FONT&gt;&lt;/TD&gt;</v>
      </c>
      <c r="AA66" s="38" t="str">
        <f t="shared" si="27"/>
        <v>&lt;TD ALIGN=RIGHT&gt;&lt;FONT FACE="Times New Roman" SIZE=-2&gt;$0.0&lt;/FONT&gt;&lt;/TD&gt;</v>
      </c>
      <c r="AB66" s="38" t="str">
        <f t="shared" si="28"/>
        <v>&lt;TD ALIGN=RIGHT&gt;&lt;FONT FACE="Times New Roman" SIZE=-2&gt;$289.8&lt;/FONT&gt;&lt;/TD&gt;</v>
      </c>
      <c r="AC66" s="38" t="str">
        <f t="shared" si="29"/>
        <v>&lt;TD ALIGN=RIGHT&gt;&lt;FONT FACE="Times New Roman" SIZE=-2&gt;$1,353.3&lt;/FONT&gt;&lt;/TD&gt;</v>
      </c>
      <c r="AD66" s="38" t="str">
        <f t="shared" si="30"/>
        <v>&lt;TD ALIGN=RIGHT&gt;&lt;FONT FACE="Times New Roman" SIZE=-2&gt;$147.5&lt;/FONT&gt;&lt;/TD&gt;</v>
      </c>
      <c r="AE66" s="38" t="s">
        <v>108</v>
      </c>
    </row>
    <row r="67" spans="1:31">
      <c r="A67" s="5" t="s">
        <v>74</v>
      </c>
      <c r="B67" s="30">
        <f>'DataNews 2010'!B70</f>
        <v>611139</v>
      </c>
      <c r="C67" s="31">
        <f>'DataNews 2010'!C70</f>
        <v>1106553</v>
      </c>
      <c r="D67" s="31">
        <f>'DataNews 2010'!D70</f>
        <v>348516</v>
      </c>
      <c r="E67" s="31">
        <f>'DataNews 2010'!E70</f>
        <v>196846</v>
      </c>
      <c r="F67" s="31">
        <f>'DataNews 2010'!F70</f>
        <v>444868</v>
      </c>
      <c r="G67" s="31">
        <f>'DataNews 2010'!G70</f>
        <v>2707922</v>
      </c>
      <c r="H67" s="31">
        <f>'DataNews 2010'!H70</f>
        <v>487385</v>
      </c>
      <c r="I67" s="31">
        <f>'DataNews 2010'!I70</f>
        <v>78105</v>
      </c>
      <c r="J67" s="31">
        <f>'DataNews 2010'!J70</f>
        <v>1048723</v>
      </c>
      <c r="K67" s="31">
        <f>'DataNews 2010'!K70</f>
        <v>199296</v>
      </c>
      <c r="L67" s="31">
        <f>'DataNews 2010'!L70</f>
        <v>695877</v>
      </c>
      <c r="M67" s="31">
        <f>'DataNews 2010'!M70</f>
        <v>2509386</v>
      </c>
      <c r="N67" s="31">
        <f>'DataNews 2010'!N70</f>
        <v>198536</v>
      </c>
      <c r="P67" s="38" t="s">
        <v>107</v>
      </c>
      <c r="Q67" s="38" t="str">
        <f t="shared" si="31"/>
        <v>&lt;TD NOWRAP ALIGN=LEFT&gt;&lt;FONT FACE="Times New Roman" SIZE=-2&gt;Town of Saratoga&lt;/TD&gt;</v>
      </c>
      <c r="R67" s="38" t="str">
        <f t="shared" si="18"/>
        <v>&lt;TD ALIGN=RIGHT&gt;&lt;FONT FACE="Times New Roman" SIZE=-2&gt;$611.1&lt;/FONT&gt;&lt;/TD&gt;</v>
      </c>
      <c r="S67" s="38" t="str">
        <f t="shared" si="19"/>
        <v>&lt;TD ALIGN=RIGHT&gt;&lt;FONT FACE="Times New Roman" SIZE=-2&gt;$1,106.6&lt;/FONT&gt;&lt;/TD&gt;</v>
      </c>
      <c r="T67" s="38" t="str">
        <f t="shared" si="20"/>
        <v>&lt;TD ALIGN=RIGHT&gt;&lt;FONT FACE="Times New Roman" SIZE=-2&gt;$348.5&lt;/FONT&gt;&lt;/TD&gt;</v>
      </c>
      <c r="U67" s="38" t="str">
        <f t="shared" si="21"/>
        <v>&lt;TD ALIGN=RIGHT&gt;&lt;FONT FACE="Times New Roman" SIZE=-2&gt;$196.8&lt;/FONT&gt;&lt;/TD&gt;</v>
      </c>
      <c r="V67" s="38" t="str">
        <f t="shared" si="22"/>
        <v>&lt;TD ALIGN=RIGHT&gt;&lt;FONT FACE="Times New Roman" SIZE=-2&gt;$444.9&lt;/FONT&gt;&lt;/TD&gt;</v>
      </c>
      <c r="W67" s="38" t="str">
        <f t="shared" si="23"/>
        <v>&lt;TD ALIGN=RIGHT&gt;&lt;FONT FACE="Times New Roman" SIZE=-2&gt;$2,707.9&lt;/FONT&gt;&lt;/TD&gt;</v>
      </c>
      <c r="X67" s="38" t="str">
        <f t="shared" si="24"/>
        <v>&lt;TD ALIGN=RIGHT&gt;&lt;FONT FACE="Times New Roman" SIZE=-2&gt;$487.4&lt;/FONT&gt;&lt;/TD&gt;</v>
      </c>
      <c r="Y67" s="38" t="str">
        <f t="shared" si="25"/>
        <v>&lt;TD ALIGN=RIGHT&gt;&lt;FONT FACE="Times New Roman" SIZE=-2&gt;$78.1&lt;/FONT&gt;&lt;/TD&gt;</v>
      </c>
      <c r="Z67" s="38" t="str">
        <f t="shared" si="26"/>
        <v>&lt;TD ALIGN=RIGHT&gt;&lt;FONT FACE="Times New Roman" SIZE=-2&gt;$1,048.7&lt;/FONT&gt;&lt;/TD&gt;</v>
      </c>
      <c r="AA67" s="38" t="str">
        <f t="shared" si="27"/>
        <v>&lt;TD ALIGN=RIGHT&gt;&lt;FONT FACE="Times New Roman" SIZE=-2&gt;$199.3&lt;/FONT&gt;&lt;/TD&gt;</v>
      </c>
      <c r="AB67" s="38" t="str">
        <f t="shared" si="28"/>
        <v>&lt;TD ALIGN=RIGHT&gt;&lt;FONT FACE="Times New Roman" SIZE=-2&gt;$695.9&lt;/FONT&gt;&lt;/TD&gt;</v>
      </c>
      <c r="AC67" s="38" t="str">
        <f t="shared" si="29"/>
        <v>&lt;TD ALIGN=RIGHT&gt;&lt;FONT FACE="Times New Roman" SIZE=-2&gt;$2,509.4&lt;/FONT&gt;&lt;/TD&gt;</v>
      </c>
      <c r="AD67" s="38" t="str">
        <f t="shared" si="30"/>
        <v>&lt;TD ALIGN=RIGHT&gt;&lt;FONT FACE="Times New Roman" SIZE=-2&gt;$198.5&lt;/FONT&gt;&lt;/TD&gt;</v>
      </c>
      <c r="AE67" s="38" t="s">
        <v>108</v>
      </c>
    </row>
    <row r="68" spans="1:31">
      <c r="A68" s="6" t="s">
        <v>75</v>
      </c>
      <c r="B68" s="30">
        <f>'DataNews 2010'!B71</f>
        <v>490174</v>
      </c>
      <c r="C68" s="31">
        <f>'DataNews 2010'!C71</f>
        <v>191670</v>
      </c>
      <c r="D68" s="31">
        <f>'DataNews 2010'!D71</f>
        <v>194370</v>
      </c>
      <c r="E68" s="31">
        <f>'DataNews 2010'!E71</f>
        <v>110719</v>
      </c>
      <c r="F68" s="31">
        <f>'DataNews 2010'!F71</f>
        <v>813000</v>
      </c>
      <c r="G68" s="31">
        <f>'DataNews 2010'!G71</f>
        <v>1799933</v>
      </c>
      <c r="H68" s="31">
        <f>'DataNews 2010'!H71</f>
        <v>447851</v>
      </c>
      <c r="I68" s="31">
        <f>'DataNews 2010'!I71</f>
        <v>99291</v>
      </c>
      <c r="J68" s="31">
        <f>'DataNews 2010'!J71</f>
        <v>830363</v>
      </c>
      <c r="K68" s="31">
        <f>'DataNews 2010'!K71</f>
        <v>112747</v>
      </c>
      <c r="L68" s="31">
        <f>'DataNews 2010'!L71</f>
        <v>473965</v>
      </c>
      <c r="M68" s="31">
        <f>'DataNews 2010'!M71</f>
        <v>1964217</v>
      </c>
      <c r="N68" s="31">
        <f>'DataNews 2010'!N71</f>
        <v>-164284</v>
      </c>
      <c r="P68" s="38" t="s">
        <v>107</v>
      </c>
      <c r="Q68" s="38" t="str">
        <f t="shared" si="31"/>
        <v>&lt;TD NOWRAP ALIGN=LEFT&gt;&lt;FONT FACE="Times New Roman" SIZE=-2&gt;Village of Schuylerville&lt;/TD&gt;</v>
      </c>
      <c r="R68" s="38" t="str">
        <f t="shared" ref="R68:R85" si="32">"&lt;TD ALIGN=RIGHT&gt;&lt;FONT FACE=""Times New Roman"" SIZE=-2"&amp;IF(B68&lt;0," COLOR=#FF0000","")&amp;"&gt;"&amp;TEXT(B68/1000,"$#,##0.0;($#,##0.0)")&amp;"&lt;/FONT&gt;&lt;/TD&gt;"</f>
        <v>&lt;TD ALIGN=RIGHT&gt;&lt;FONT FACE="Times New Roman" SIZE=-2&gt;$490.2&lt;/FONT&gt;&lt;/TD&gt;</v>
      </c>
      <c r="S68" s="38" t="str">
        <f t="shared" ref="S68:S85" si="33">"&lt;TD ALIGN=RIGHT&gt;&lt;FONT FACE=""Times New Roman"" SIZE=-2"&amp;IF(C68&lt;0," COLOR=#FF0000","")&amp;"&gt;"&amp;TEXT(C68/1000,"$#,##0.0;($#,##0.0)")&amp;"&lt;/FONT&gt;&lt;/TD&gt;"</f>
        <v>&lt;TD ALIGN=RIGHT&gt;&lt;FONT FACE="Times New Roman" SIZE=-2&gt;$191.7&lt;/FONT&gt;&lt;/TD&gt;</v>
      </c>
      <c r="T68" s="38" t="str">
        <f t="shared" ref="T68:T85" si="34">"&lt;TD ALIGN=RIGHT&gt;&lt;FONT FACE=""Times New Roman"" SIZE=-2"&amp;IF(D68&lt;0," COLOR=#FF0000","")&amp;"&gt;"&amp;TEXT(D68/1000,"$#,##0.0;($#,##0.0)")&amp;"&lt;/FONT&gt;&lt;/TD&gt;"</f>
        <v>&lt;TD ALIGN=RIGHT&gt;&lt;FONT FACE="Times New Roman" SIZE=-2&gt;$194.4&lt;/FONT&gt;&lt;/TD&gt;</v>
      </c>
      <c r="U68" s="38" t="str">
        <f t="shared" ref="U68:U85" si="35">"&lt;TD ALIGN=RIGHT&gt;&lt;FONT FACE=""Times New Roman"" SIZE=-2"&amp;IF(E68&lt;0," COLOR=#FF0000","")&amp;"&gt;"&amp;TEXT(E68/1000,"$#,##0.0;($#,##0.0)")&amp;"&lt;/FONT&gt;&lt;/TD&gt;"</f>
        <v>&lt;TD ALIGN=RIGHT&gt;&lt;FONT FACE="Times New Roman" SIZE=-2&gt;$110.7&lt;/FONT&gt;&lt;/TD&gt;</v>
      </c>
      <c r="V68" s="38" t="str">
        <f t="shared" ref="V68:V85" si="36">"&lt;TD ALIGN=RIGHT&gt;&lt;FONT FACE=""Times New Roman"" SIZE=-2"&amp;IF(F68&lt;0," COLOR=#FF0000","")&amp;"&gt;"&amp;TEXT(F68/1000,"$#,##0.0;($#,##0.0)")&amp;"&lt;/FONT&gt;&lt;/TD&gt;"</f>
        <v>&lt;TD ALIGN=RIGHT&gt;&lt;FONT FACE="Times New Roman" SIZE=-2&gt;$813.0&lt;/FONT&gt;&lt;/TD&gt;</v>
      </c>
      <c r="W68" s="38" t="str">
        <f t="shared" ref="W68:W85" si="37">"&lt;TD ALIGN=RIGHT&gt;&lt;FONT FACE=""Times New Roman"" SIZE=-2"&amp;IF(G68&lt;0," COLOR=#FF0000","")&amp;"&gt;"&amp;TEXT(G68/1000,"$#,##0.0;($#,##0.0)")&amp;"&lt;/FONT&gt;&lt;/TD&gt;"</f>
        <v>&lt;TD ALIGN=RIGHT&gt;&lt;FONT FACE="Times New Roman" SIZE=-2&gt;$1,799.9&lt;/FONT&gt;&lt;/TD&gt;</v>
      </c>
      <c r="X68" s="38" t="str">
        <f t="shared" ref="X68:X85" si="38">"&lt;TD ALIGN=RIGHT&gt;&lt;FONT FACE=""Times New Roman"" SIZE=-2"&amp;IF(H68&lt;0," COLOR=#FF0000","")&amp;"&gt;"&amp;TEXT(H68/1000,"$#,##0.0;($#,##0.0)")&amp;"&lt;/FONT&gt;&lt;/TD&gt;"</f>
        <v>&lt;TD ALIGN=RIGHT&gt;&lt;FONT FACE="Times New Roman" SIZE=-2&gt;$447.9&lt;/FONT&gt;&lt;/TD&gt;</v>
      </c>
      <c r="Y68" s="38" t="str">
        <f t="shared" ref="Y68:Y85" si="39">"&lt;TD ALIGN=RIGHT&gt;&lt;FONT FACE=""Times New Roman"" SIZE=-2"&amp;IF(I68&lt;0," COLOR=#FF0000","")&amp;"&gt;"&amp;TEXT(I68/1000,"$#,##0.0;($#,##0.0)")&amp;"&lt;/FONT&gt;&lt;/TD&gt;"</f>
        <v>&lt;TD ALIGN=RIGHT&gt;&lt;FONT FACE="Times New Roman" SIZE=-2&gt;$99.3&lt;/FONT&gt;&lt;/TD&gt;</v>
      </c>
      <c r="Z68" s="38" t="str">
        <f t="shared" ref="Z68:Z85" si="40">"&lt;TD ALIGN=RIGHT&gt;&lt;FONT FACE=""Times New Roman"" SIZE=-2"&amp;IF(J68&lt;0," COLOR=#FF0000","")&amp;"&gt;"&amp;TEXT(J68/1000,"$#,##0.0;($#,##0.0)")&amp;"&lt;/FONT&gt;&lt;/TD&gt;"</f>
        <v>&lt;TD ALIGN=RIGHT&gt;&lt;FONT FACE="Times New Roman" SIZE=-2&gt;$830.4&lt;/FONT&gt;&lt;/TD&gt;</v>
      </c>
      <c r="AA68" s="38" t="str">
        <f t="shared" ref="AA68:AA85" si="41">"&lt;TD ALIGN=RIGHT&gt;&lt;FONT FACE=""Times New Roman"" SIZE=-2"&amp;IF(K68&lt;0," COLOR=#FF0000","")&amp;"&gt;"&amp;TEXT(K68/1000,"$#,##0.0;($#,##0.0)")&amp;"&lt;/FONT&gt;&lt;/TD&gt;"</f>
        <v>&lt;TD ALIGN=RIGHT&gt;&lt;FONT FACE="Times New Roman" SIZE=-2&gt;$112.7&lt;/FONT&gt;&lt;/TD&gt;</v>
      </c>
      <c r="AB68" s="38" t="str">
        <f t="shared" ref="AB68:AB85" si="42">"&lt;TD ALIGN=RIGHT&gt;&lt;FONT FACE=""Times New Roman"" SIZE=-2"&amp;IF(L68&lt;0," COLOR=#FF0000","")&amp;"&gt;"&amp;TEXT(L68/1000,"$#,##0.0;($#,##0.0)")&amp;"&lt;/FONT&gt;&lt;/TD&gt;"</f>
        <v>&lt;TD ALIGN=RIGHT&gt;&lt;FONT FACE="Times New Roman" SIZE=-2&gt;$474.0&lt;/FONT&gt;&lt;/TD&gt;</v>
      </c>
      <c r="AC68" s="38" t="str">
        <f t="shared" ref="AC68:AC85" si="43">"&lt;TD ALIGN=RIGHT&gt;&lt;FONT FACE=""Times New Roman"" SIZE=-2"&amp;IF(M68&lt;0," COLOR=#FF0000","")&amp;"&gt;"&amp;TEXT(M68/1000,"$#,##0.0;($#,##0.0)")&amp;"&lt;/FONT&gt;&lt;/TD&gt;"</f>
        <v>&lt;TD ALIGN=RIGHT&gt;&lt;FONT FACE="Times New Roman" SIZE=-2&gt;$1,964.2&lt;/FONT&gt;&lt;/TD&gt;</v>
      </c>
      <c r="AD68" s="38" t="str">
        <f t="shared" ref="AD68:AD85" si="44">"&lt;TD ALIGN=RIGHT&gt;&lt;FONT FACE=""Times New Roman"" SIZE=-2"&amp;IF(N68&lt;0," COLOR=#FF0000","")&amp;"&gt;"&amp;TEXT(N68/1000,"$#,##0.0;($#,##0.0)")&amp;"&lt;/FONT&gt;&lt;/TD&gt;"</f>
        <v>&lt;TD ALIGN=RIGHT&gt;&lt;FONT FACE="Times New Roman" SIZE=-2 COLOR=#FF0000&gt;($164.3)&lt;/FONT&gt;&lt;/TD&gt;</v>
      </c>
      <c r="AE68" s="38" t="s">
        <v>108</v>
      </c>
    </row>
    <row r="69" spans="1:31">
      <c r="A69" s="74" t="s">
        <v>166</v>
      </c>
      <c r="B69" s="30">
        <f>'DataNews 2010'!B72</f>
        <v>203921</v>
      </c>
      <c r="C69" s="31">
        <f>'DataNews 2010'!C72</f>
        <v>67218</v>
      </c>
      <c r="D69" s="31">
        <f>'DataNews 2010'!D72</f>
        <v>293907</v>
      </c>
      <c r="E69" s="31">
        <f>'DataNews 2010'!E72</f>
        <v>28591</v>
      </c>
      <c r="F69" s="31">
        <f>'DataNews 2010'!F72</f>
        <v>222317</v>
      </c>
      <c r="G69" s="31">
        <f>'DataNews 2010'!G72</f>
        <v>815954</v>
      </c>
      <c r="H69" s="31">
        <f>'DataNews 2010'!H72</f>
        <v>140007</v>
      </c>
      <c r="I69" s="31">
        <f>'DataNews 2010'!I72</f>
        <v>7363</v>
      </c>
      <c r="J69" s="31">
        <f>'DataNews 2010'!J72</f>
        <v>218101</v>
      </c>
      <c r="K69" s="31">
        <f>'DataNews 2010'!K72</f>
        <v>246183</v>
      </c>
      <c r="L69" s="31">
        <f>'DataNews 2010'!L72</f>
        <v>169815</v>
      </c>
      <c r="M69" s="31">
        <f>'DataNews 2010'!M72</f>
        <v>781469</v>
      </c>
      <c r="N69" s="31">
        <f>'DataNews 2010'!N72</f>
        <v>34485</v>
      </c>
      <c r="P69" s="38" t="s">
        <v>107</v>
      </c>
      <c r="Q69" s="38" t="str">
        <f>"&lt;TD NOWRAP ALIGN=LEFT&gt;&lt;FONT FACE=""Times New Roman"" SIZE=-2&gt;"&amp;A69&amp;"&lt;/TD&gt;"</f>
        <v>&lt;TD NOWRAP ALIGN=LEFT&gt;&lt;FONT FACE="Times New Roman" SIZE=-2&gt;Village of Victory&lt;/TD&gt;</v>
      </c>
      <c r="R69" s="38" t="str">
        <f t="shared" ref="R69:AD69" si="45">"&lt;TD ALIGN=RIGHT&gt;&lt;FONT FACE=""Times New Roman"" SIZE=-2"&amp;IF(B69&lt;0," COLOR=#FF0000","")&amp;"&gt;"&amp;TEXT(B69/1000,"$#,##0.0;($#,##0.0)")&amp;"&lt;/FONT&gt;&lt;/TD&gt;"</f>
        <v>&lt;TD ALIGN=RIGHT&gt;&lt;FONT FACE="Times New Roman" SIZE=-2&gt;$203.9&lt;/FONT&gt;&lt;/TD&gt;</v>
      </c>
      <c r="S69" s="38" t="str">
        <f t="shared" si="45"/>
        <v>&lt;TD ALIGN=RIGHT&gt;&lt;FONT FACE="Times New Roman" SIZE=-2&gt;$67.2&lt;/FONT&gt;&lt;/TD&gt;</v>
      </c>
      <c r="T69" s="38" t="str">
        <f t="shared" si="45"/>
        <v>&lt;TD ALIGN=RIGHT&gt;&lt;FONT FACE="Times New Roman" SIZE=-2&gt;$293.9&lt;/FONT&gt;&lt;/TD&gt;</v>
      </c>
      <c r="U69" s="38" t="str">
        <f t="shared" si="45"/>
        <v>&lt;TD ALIGN=RIGHT&gt;&lt;FONT FACE="Times New Roman" SIZE=-2&gt;$28.6&lt;/FONT&gt;&lt;/TD&gt;</v>
      </c>
      <c r="V69" s="38" t="str">
        <f t="shared" si="45"/>
        <v>&lt;TD ALIGN=RIGHT&gt;&lt;FONT FACE="Times New Roman" SIZE=-2&gt;$222.3&lt;/FONT&gt;&lt;/TD&gt;</v>
      </c>
      <c r="W69" s="38" t="str">
        <f t="shared" si="45"/>
        <v>&lt;TD ALIGN=RIGHT&gt;&lt;FONT FACE="Times New Roman" SIZE=-2&gt;$816.0&lt;/FONT&gt;&lt;/TD&gt;</v>
      </c>
      <c r="X69" s="38" t="str">
        <f t="shared" si="45"/>
        <v>&lt;TD ALIGN=RIGHT&gt;&lt;FONT FACE="Times New Roman" SIZE=-2&gt;$140.0&lt;/FONT&gt;&lt;/TD&gt;</v>
      </c>
      <c r="Y69" s="38" t="str">
        <f t="shared" si="45"/>
        <v>&lt;TD ALIGN=RIGHT&gt;&lt;FONT FACE="Times New Roman" SIZE=-2&gt;$7.4&lt;/FONT&gt;&lt;/TD&gt;</v>
      </c>
      <c r="Z69" s="38" t="str">
        <f t="shared" si="45"/>
        <v>&lt;TD ALIGN=RIGHT&gt;&lt;FONT FACE="Times New Roman" SIZE=-2&gt;$218.1&lt;/FONT&gt;&lt;/TD&gt;</v>
      </c>
      <c r="AA69" s="38" t="str">
        <f t="shared" si="45"/>
        <v>&lt;TD ALIGN=RIGHT&gt;&lt;FONT FACE="Times New Roman" SIZE=-2&gt;$246.2&lt;/FONT&gt;&lt;/TD&gt;</v>
      </c>
      <c r="AB69" s="38" t="str">
        <f t="shared" si="45"/>
        <v>&lt;TD ALIGN=RIGHT&gt;&lt;FONT FACE="Times New Roman" SIZE=-2&gt;$169.8&lt;/FONT&gt;&lt;/TD&gt;</v>
      </c>
      <c r="AC69" s="38" t="str">
        <f t="shared" si="45"/>
        <v>&lt;TD ALIGN=RIGHT&gt;&lt;FONT FACE="Times New Roman" SIZE=-2&gt;$781.5&lt;/FONT&gt;&lt;/TD&gt;</v>
      </c>
      <c r="AD69" s="38" t="str">
        <f t="shared" si="45"/>
        <v>&lt;TD ALIGN=RIGHT&gt;&lt;FONT FACE="Times New Roman" SIZE=-2&gt;$34.5&lt;/FONT&gt;&lt;/TD&gt;</v>
      </c>
      <c r="AE69" s="38" t="s">
        <v>108</v>
      </c>
    </row>
    <row r="70" spans="1:31">
      <c r="A70" s="4" t="s">
        <v>77</v>
      </c>
      <c r="B70" s="30">
        <f>'DataNews 2010'!B73</f>
        <v>18739369</v>
      </c>
      <c r="C70" s="31">
        <f>'DataNews 2010'!C73</f>
        <v>10852800</v>
      </c>
      <c r="D70" s="31">
        <f>'DataNews 2010'!D73</f>
        <v>11756972</v>
      </c>
      <c r="E70" s="31">
        <f>'DataNews 2010'!E73</f>
        <v>3797171</v>
      </c>
      <c r="F70" s="31">
        <f>'DataNews 2010'!F73</f>
        <v>15172914</v>
      </c>
      <c r="G70" s="31">
        <f>'DataNews 2010'!G73</f>
        <v>60319226</v>
      </c>
      <c r="H70" s="31">
        <f>'DataNews 2010'!H73</f>
        <v>5535381</v>
      </c>
      <c r="I70" s="31">
        <f>'DataNews 2010'!I73</f>
        <v>12190350</v>
      </c>
      <c r="J70" s="31">
        <f>'DataNews 2010'!J73</f>
        <v>13976134</v>
      </c>
      <c r="K70" s="31">
        <f>'DataNews 2010'!K73</f>
        <v>437853</v>
      </c>
      <c r="L70" s="31">
        <f>'DataNews 2010'!L73</f>
        <v>22039296</v>
      </c>
      <c r="M70" s="31">
        <f>'DataNews 2010'!M73</f>
        <v>54179014</v>
      </c>
      <c r="N70" s="31">
        <f>'DataNews 2010'!N73</f>
        <v>6140212</v>
      </c>
      <c r="P70" s="38" t="s">
        <v>107</v>
      </c>
      <c r="Q70" s="38" t="str">
        <f t="shared" si="31"/>
        <v>&lt;TD NOWRAP ALIGN=LEFT&gt;&lt;FONT FACE="Times New Roman" SIZE=-2&gt;City of Saratoga Springs&lt;/TD&gt;</v>
      </c>
      <c r="R70" s="38" t="str">
        <f t="shared" si="32"/>
        <v>&lt;TD ALIGN=RIGHT&gt;&lt;FONT FACE="Times New Roman" SIZE=-2&gt;$18,739.4&lt;/FONT&gt;&lt;/TD&gt;</v>
      </c>
      <c r="S70" s="38" t="str">
        <f t="shared" si="33"/>
        <v>&lt;TD ALIGN=RIGHT&gt;&lt;FONT FACE="Times New Roman" SIZE=-2&gt;$10,852.8&lt;/FONT&gt;&lt;/TD&gt;</v>
      </c>
      <c r="T70" s="38" t="str">
        <f t="shared" si="34"/>
        <v>&lt;TD ALIGN=RIGHT&gt;&lt;FONT FACE="Times New Roman" SIZE=-2&gt;$11,757.0&lt;/FONT&gt;&lt;/TD&gt;</v>
      </c>
      <c r="U70" s="38" t="str">
        <f t="shared" si="35"/>
        <v>&lt;TD ALIGN=RIGHT&gt;&lt;FONT FACE="Times New Roman" SIZE=-2&gt;$3,797.2&lt;/FONT&gt;&lt;/TD&gt;</v>
      </c>
      <c r="V70" s="38" t="str">
        <f t="shared" si="36"/>
        <v>&lt;TD ALIGN=RIGHT&gt;&lt;FONT FACE="Times New Roman" SIZE=-2&gt;$15,172.9&lt;/FONT&gt;&lt;/TD&gt;</v>
      </c>
      <c r="W70" s="38" t="str">
        <f t="shared" si="37"/>
        <v>&lt;TD ALIGN=RIGHT&gt;&lt;FONT FACE="Times New Roman" SIZE=-2&gt;$60,319.2&lt;/FONT&gt;&lt;/TD&gt;</v>
      </c>
      <c r="X70" s="38" t="str">
        <f t="shared" si="38"/>
        <v>&lt;TD ALIGN=RIGHT&gt;&lt;FONT FACE="Times New Roman" SIZE=-2&gt;$5,535.4&lt;/FONT&gt;&lt;/TD&gt;</v>
      </c>
      <c r="Y70" s="38" t="str">
        <f t="shared" si="39"/>
        <v>&lt;TD ALIGN=RIGHT&gt;&lt;FONT FACE="Times New Roman" SIZE=-2&gt;$12,190.4&lt;/FONT&gt;&lt;/TD&gt;</v>
      </c>
      <c r="Z70" s="38" t="str">
        <f t="shared" si="40"/>
        <v>&lt;TD ALIGN=RIGHT&gt;&lt;FONT FACE="Times New Roman" SIZE=-2&gt;$13,976.1&lt;/FONT&gt;&lt;/TD&gt;</v>
      </c>
      <c r="AA70" s="38" t="str">
        <f t="shared" si="41"/>
        <v>&lt;TD ALIGN=RIGHT&gt;&lt;FONT FACE="Times New Roman" SIZE=-2&gt;$437.9&lt;/FONT&gt;&lt;/TD&gt;</v>
      </c>
      <c r="AB70" s="38" t="str">
        <f t="shared" si="42"/>
        <v>&lt;TD ALIGN=RIGHT&gt;&lt;FONT FACE="Times New Roman" SIZE=-2&gt;$22,039.3&lt;/FONT&gt;&lt;/TD&gt;</v>
      </c>
      <c r="AC70" s="38" t="str">
        <f t="shared" si="43"/>
        <v>&lt;TD ALIGN=RIGHT&gt;&lt;FONT FACE="Times New Roman" SIZE=-2&gt;$54,179.0&lt;/FONT&gt;&lt;/TD&gt;</v>
      </c>
      <c r="AD70" s="38" t="str">
        <f t="shared" si="44"/>
        <v>&lt;TD ALIGN=RIGHT&gt;&lt;FONT FACE="Times New Roman" SIZE=-2&gt;$6,140.2&lt;/FONT&gt;&lt;/TD&gt;</v>
      </c>
      <c r="AE70" s="38" t="s">
        <v>108</v>
      </c>
    </row>
    <row r="71" spans="1:31">
      <c r="A71" s="5" t="s">
        <v>78</v>
      </c>
      <c r="B71" s="30">
        <f>'DataNews 2010'!B74</f>
        <v>1940531</v>
      </c>
      <c r="C71" s="31">
        <f>'DataNews 2010'!C74</f>
        <v>1622200</v>
      </c>
      <c r="D71" s="31">
        <f>'DataNews 2010'!D74</f>
        <v>1332105</v>
      </c>
      <c r="E71" s="31">
        <f>'DataNews 2010'!E74</f>
        <v>774574</v>
      </c>
      <c r="F71" s="31">
        <f>'DataNews 2010'!F74</f>
        <v>6302338</v>
      </c>
      <c r="G71" s="31">
        <f>'DataNews 2010'!G74</f>
        <v>11971748</v>
      </c>
      <c r="H71" s="31">
        <f>'DataNews 2010'!H74</f>
        <v>924579</v>
      </c>
      <c r="I71" s="31">
        <f>'DataNews 2010'!I74</f>
        <v>1142577</v>
      </c>
      <c r="J71" s="31">
        <f>'DataNews 2010'!J74</f>
        <v>2364767</v>
      </c>
      <c r="K71" s="31">
        <f>'DataNews 2010'!K74</f>
        <v>76193</v>
      </c>
      <c r="L71" s="31">
        <f>'DataNews 2010'!L74</f>
        <v>3884554</v>
      </c>
      <c r="M71" s="31">
        <f>'DataNews 2010'!M74</f>
        <v>8392670</v>
      </c>
      <c r="N71" s="31">
        <f>'DataNews 2010'!N74</f>
        <v>3579078</v>
      </c>
      <c r="P71" s="38" t="s">
        <v>107</v>
      </c>
      <c r="Q71" s="38" t="str">
        <f t="shared" si="31"/>
        <v>&lt;TD NOWRAP ALIGN=LEFT&gt;&lt;FONT FACE="Times New Roman" SIZE=-2&gt;Town of Stillwater&lt;/TD&gt;</v>
      </c>
      <c r="R71" s="38" t="str">
        <f t="shared" si="32"/>
        <v>&lt;TD ALIGN=RIGHT&gt;&lt;FONT FACE="Times New Roman" SIZE=-2&gt;$1,940.5&lt;/FONT&gt;&lt;/TD&gt;</v>
      </c>
      <c r="S71" s="38" t="str">
        <f t="shared" si="33"/>
        <v>&lt;TD ALIGN=RIGHT&gt;&lt;FONT FACE="Times New Roman" SIZE=-2&gt;$1,622.2&lt;/FONT&gt;&lt;/TD&gt;</v>
      </c>
      <c r="T71" s="38" t="str">
        <f t="shared" si="34"/>
        <v>&lt;TD ALIGN=RIGHT&gt;&lt;FONT FACE="Times New Roman" SIZE=-2&gt;$1,332.1&lt;/FONT&gt;&lt;/TD&gt;</v>
      </c>
      <c r="U71" s="38" t="str">
        <f t="shared" si="35"/>
        <v>&lt;TD ALIGN=RIGHT&gt;&lt;FONT FACE="Times New Roman" SIZE=-2&gt;$774.6&lt;/FONT&gt;&lt;/TD&gt;</v>
      </c>
      <c r="V71" s="38" t="str">
        <f t="shared" si="36"/>
        <v>&lt;TD ALIGN=RIGHT&gt;&lt;FONT FACE="Times New Roman" SIZE=-2&gt;$6,302.3&lt;/FONT&gt;&lt;/TD&gt;</v>
      </c>
      <c r="W71" s="38" t="str">
        <f t="shared" si="37"/>
        <v>&lt;TD ALIGN=RIGHT&gt;&lt;FONT FACE="Times New Roman" SIZE=-2&gt;$11,971.7&lt;/FONT&gt;&lt;/TD&gt;</v>
      </c>
      <c r="X71" s="38" t="str">
        <f t="shared" si="38"/>
        <v>&lt;TD ALIGN=RIGHT&gt;&lt;FONT FACE="Times New Roman" SIZE=-2&gt;$924.6&lt;/FONT&gt;&lt;/TD&gt;</v>
      </c>
      <c r="Y71" s="38" t="str">
        <f t="shared" si="39"/>
        <v>&lt;TD ALIGN=RIGHT&gt;&lt;FONT FACE="Times New Roman" SIZE=-2&gt;$1,142.6&lt;/FONT&gt;&lt;/TD&gt;</v>
      </c>
      <c r="Z71" s="38" t="str">
        <f t="shared" si="40"/>
        <v>&lt;TD ALIGN=RIGHT&gt;&lt;FONT FACE="Times New Roman" SIZE=-2&gt;$2,364.8&lt;/FONT&gt;&lt;/TD&gt;</v>
      </c>
      <c r="AA71" s="38" t="str">
        <f t="shared" si="41"/>
        <v>&lt;TD ALIGN=RIGHT&gt;&lt;FONT FACE="Times New Roman" SIZE=-2&gt;$76.2&lt;/FONT&gt;&lt;/TD&gt;</v>
      </c>
      <c r="AB71" s="38" t="str">
        <f t="shared" si="42"/>
        <v>&lt;TD ALIGN=RIGHT&gt;&lt;FONT FACE="Times New Roman" SIZE=-2&gt;$3,884.6&lt;/FONT&gt;&lt;/TD&gt;</v>
      </c>
      <c r="AC71" s="38" t="str">
        <f t="shared" si="43"/>
        <v>&lt;TD ALIGN=RIGHT&gt;&lt;FONT FACE="Times New Roman" SIZE=-2&gt;$8,392.7&lt;/FONT&gt;&lt;/TD&gt;</v>
      </c>
      <c r="AD71" s="38" t="str">
        <f t="shared" si="44"/>
        <v>&lt;TD ALIGN=RIGHT&gt;&lt;FONT FACE="Times New Roman" SIZE=-2&gt;$3,579.1&lt;/FONT&gt;&lt;/TD&gt;</v>
      </c>
      <c r="AE71" s="38" t="s">
        <v>108</v>
      </c>
    </row>
    <row r="72" spans="1:31">
      <c r="A72" s="6" t="s">
        <v>79</v>
      </c>
      <c r="B72" s="30">
        <f>'DataNews 2010'!B75</f>
        <v>384286</v>
      </c>
      <c r="C72" s="31">
        <f>'DataNews 2010'!C75</f>
        <v>230065</v>
      </c>
      <c r="D72" s="31">
        <f>'DataNews 2010'!D75</f>
        <v>30013</v>
      </c>
      <c r="E72" s="31">
        <f>'DataNews 2010'!E75</f>
        <v>18666</v>
      </c>
      <c r="F72" s="31">
        <f>'DataNews 2010'!F75</f>
        <v>828322</v>
      </c>
      <c r="G72" s="31">
        <f>'DataNews 2010'!G75</f>
        <v>1491352</v>
      </c>
      <c r="H72" s="31">
        <f>'DataNews 2010'!H75</f>
        <v>172968</v>
      </c>
      <c r="I72" s="31">
        <f>'DataNews 2010'!I75</f>
        <v>70286</v>
      </c>
      <c r="J72" s="31">
        <f>'DataNews 2010'!J75</f>
        <v>929731</v>
      </c>
      <c r="K72" s="31">
        <f>'DataNews 2010'!K75</f>
        <v>0</v>
      </c>
      <c r="L72" s="31">
        <f>'DataNews 2010'!L75</f>
        <v>476325</v>
      </c>
      <c r="M72" s="31">
        <f>'DataNews 2010'!M75</f>
        <v>1649310</v>
      </c>
      <c r="N72" s="31">
        <f>'DataNews 2010'!N75</f>
        <v>-157958</v>
      </c>
      <c r="P72" s="38" t="s">
        <v>107</v>
      </c>
      <c r="Q72" s="38" t="str">
        <f t="shared" si="31"/>
        <v>&lt;TD NOWRAP ALIGN=LEFT&gt;&lt;FONT FACE="Times New Roman" SIZE=-2&gt;Village of Stillwater&lt;/TD&gt;</v>
      </c>
      <c r="R72" s="38" t="str">
        <f t="shared" si="32"/>
        <v>&lt;TD ALIGN=RIGHT&gt;&lt;FONT FACE="Times New Roman" SIZE=-2&gt;$384.3&lt;/FONT&gt;&lt;/TD&gt;</v>
      </c>
      <c r="S72" s="38" t="str">
        <f t="shared" si="33"/>
        <v>&lt;TD ALIGN=RIGHT&gt;&lt;FONT FACE="Times New Roman" SIZE=-2&gt;$230.1&lt;/FONT&gt;&lt;/TD&gt;</v>
      </c>
      <c r="T72" s="38" t="str">
        <f t="shared" si="34"/>
        <v>&lt;TD ALIGN=RIGHT&gt;&lt;FONT FACE="Times New Roman" SIZE=-2&gt;$30.0&lt;/FONT&gt;&lt;/TD&gt;</v>
      </c>
      <c r="U72" s="38" t="str">
        <f t="shared" si="35"/>
        <v>&lt;TD ALIGN=RIGHT&gt;&lt;FONT FACE="Times New Roman" SIZE=-2&gt;$18.7&lt;/FONT&gt;&lt;/TD&gt;</v>
      </c>
      <c r="V72" s="38" t="str">
        <f t="shared" si="36"/>
        <v>&lt;TD ALIGN=RIGHT&gt;&lt;FONT FACE="Times New Roman" SIZE=-2&gt;$828.3&lt;/FONT&gt;&lt;/TD&gt;</v>
      </c>
      <c r="W72" s="38" t="str">
        <f t="shared" si="37"/>
        <v>&lt;TD ALIGN=RIGHT&gt;&lt;FONT FACE="Times New Roman" SIZE=-2&gt;$1,491.4&lt;/FONT&gt;&lt;/TD&gt;</v>
      </c>
      <c r="X72" s="38" t="str">
        <f t="shared" si="38"/>
        <v>&lt;TD ALIGN=RIGHT&gt;&lt;FONT FACE="Times New Roman" SIZE=-2&gt;$173.0&lt;/FONT&gt;&lt;/TD&gt;</v>
      </c>
      <c r="Y72" s="38" t="str">
        <f t="shared" si="39"/>
        <v>&lt;TD ALIGN=RIGHT&gt;&lt;FONT FACE="Times New Roman" SIZE=-2&gt;$70.3&lt;/FONT&gt;&lt;/TD&gt;</v>
      </c>
      <c r="Z72" s="38" t="str">
        <f t="shared" si="40"/>
        <v>&lt;TD ALIGN=RIGHT&gt;&lt;FONT FACE="Times New Roman" SIZE=-2&gt;$929.7&lt;/FONT&gt;&lt;/TD&gt;</v>
      </c>
      <c r="AA72" s="38" t="str">
        <f t="shared" si="41"/>
        <v>&lt;TD ALIGN=RIGHT&gt;&lt;FONT FACE="Times New Roman" SIZE=-2&gt;$0.0&lt;/FONT&gt;&lt;/TD&gt;</v>
      </c>
      <c r="AB72" s="38" t="str">
        <f t="shared" si="42"/>
        <v>&lt;TD ALIGN=RIGHT&gt;&lt;FONT FACE="Times New Roman" SIZE=-2&gt;$476.3&lt;/FONT&gt;&lt;/TD&gt;</v>
      </c>
      <c r="AC72" s="38" t="str">
        <f t="shared" si="43"/>
        <v>&lt;TD ALIGN=RIGHT&gt;&lt;FONT FACE="Times New Roman" SIZE=-2&gt;$1,649.3&lt;/FONT&gt;&lt;/TD&gt;</v>
      </c>
      <c r="AD72" s="38" t="str">
        <f t="shared" si="44"/>
        <v>&lt;TD ALIGN=RIGHT&gt;&lt;FONT FACE="Times New Roman" SIZE=-2 COLOR=#FF0000&gt;($158.0)&lt;/FONT&gt;&lt;/TD&gt;</v>
      </c>
      <c r="AE72" s="38" t="s">
        <v>108</v>
      </c>
    </row>
    <row r="73" spans="1:31">
      <c r="A73" s="5" t="s">
        <v>80</v>
      </c>
      <c r="B73" s="30">
        <f>'DataNews 2010'!B76</f>
        <v>3376439</v>
      </c>
      <c r="C73" s="31">
        <f>'DataNews 2010'!C76</f>
        <v>1431866</v>
      </c>
      <c r="D73" s="31">
        <f>'DataNews 2010'!D76</f>
        <v>878600</v>
      </c>
      <c r="E73" s="31">
        <f>'DataNews 2010'!E76</f>
        <v>380436</v>
      </c>
      <c r="F73" s="31">
        <f>'DataNews 2010'!F76</f>
        <v>2012752</v>
      </c>
      <c r="G73" s="31">
        <f>'DataNews 2010'!G76</f>
        <v>8080093</v>
      </c>
      <c r="H73" s="31">
        <f>'DataNews 2010'!H76</f>
        <v>1371657</v>
      </c>
      <c r="I73" s="31">
        <f>'DataNews 2010'!I76</f>
        <v>1536424</v>
      </c>
      <c r="J73" s="31">
        <f>'DataNews 2010'!J76</f>
        <v>1696088</v>
      </c>
      <c r="K73" s="31">
        <f>'DataNews 2010'!K76</f>
        <v>128338</v>
      </c>
      <c r="L73" s="31">
        <f>'DataNews 2010'!L76</f>
        <v>3281946</v>
      </c>
      <c r="M73" s="31">
        <f>'DataNews 2010'!M76</f>
        <v>8014453</v>
      </c>
      <c r="N73" s="31">
        <f>'DataNews 2010'!N76</f>
        <v>65640</v>
      </c>
      <c r="P73" s="38" t="s">
        <v>107</v>
      </c>
      <c r="Q73" s="38" t="str">
        <f t="shared" si="31"/>
        <v>&lt;TD NOWRAP ALIGN=LEFT&gt;&lt;FONT FACE="Times New Roman" SIZE=-2&gt;Town of Waterford&lt;/TD&gt;</v>
      </c>
      <c r="R73" s="38" t="str">
        <f t="shared" si="32"/>
        <v>&lt;TD ALIGN=RIGHT&gt;&lt;FONT FACE="Times New Roman" SIZE=-2&gt;$3,376.4&lt;/FONT&gt;&lt;/TD&gt;</v>
      </c>
      <c r="S73" s="38" t="str">
        <f t="shared" si="33"/>
        <v>&lt;TD ALIGN=RIGHT&gt;&lt;FONT FACE="Times New Roman" SIZE=-2&gt;$1,431.9&lt;/FONT&gt;&lt;/TD&gt;</v>
      </c>
      <c r="T73" s="38" t="str">
        <f t="shared" si="34"/>
        <v>&lt;TD ALIGN=RIGHT&gt;&lt;FONT FACE="Times New Roman" SIZE=-2&gt;$878.6&lt;/FONT&gt;&lt;/TD&gt;</v>
      </c>
      <c r="U73" s="38" t="str">
        <f t="shared" si="35"/>
        <v>&lt;TD ALIGN=RIGHT&gt;&lt;FONT FACE="Times New Roman" SIZE=-2&gt;$380.4&lt;/FONT&gt;&lt;/TD&gt;</v>
      </c>
      <c r="V73" s="38" t="str">
        <f t="shared" si="36"/>
        <v>&lt;TD ALIGN=RIGHT&gt;&lt;FONT FACE="Times New Roman" SIZE=-2&gt;$2,012.8&lt;/FONT&gt;&lt;/TD&gt;</v>
      </c>
      <c r="W73" s="38" t="str">
        <f t="shared" si="37"/>
        <v>&lt;TD ALIGN=RIGHT&gt;&lt;FONT FACE="Times New Roman" SIZE=-2&gt;$8,080.1&lt;/FONT&gt;&lt;/TD&gt;</v>
      </c>
      <c r="X73" s="38" t="str">
        <f t="shared" si="38"/>
        <v>&lt;TD ALIGN=RIGHT&gt;&lt;FONT FACE="Times New Roman" SIZE=-2&gt;$1,371.7&lt;/FONT&gt;&lt;/TD&gt;</v>
      </c>
      <c r="Y73" s="38" t="str">
        <f t="shared" si="39"/>
        <v>&lt;TD ALIGN=RIGHT&gt;&lt;FONT FACE="Times New Roman" SIZE=-2&gt;$1,536.4&lt;/FONT&gt;&lt;/TD&gt;</v>
      </c>
      <c r="Z73" s="38" t="str">
        <f t="shared" si="40"/>
        <v>&lt;TD ALIGN=RIGHT&gt;&lt;FONT FACE="Times New Roman" SIZE=-2&gt;$1,696.1&lt;/FONT&gt;&lt;/TD&gt;</v>
      </c>
      <c r="AA73" s="38" t="str">
        <f t="shared" si="41"/>
        <v>&lt;TD ALIGN=RIGHT&gt;&lt;FONT FACE="Times New Roman" SIZE=-2&gt;$128.3&lt;/FONT&gt;&lt;/TD&gt;</v>
      </c>
      <c r="AB73" s="38" t="str">
        <f t="shared" si="42"/>
        <v>&lt;TD ALIGN=RIGHT&gt;&lt;FONT FACE="Times New Roman" SIZE=-2&gt;$3,281.9&lt;/FONT&gt;&lt;/TD&gt;</v>
      </c>
      <c r="AC73" s="38" t="str">
        <f t="shared" si="43"/>
        <v>&lt;TD ALIGN=RIGHT&gt;&lt;FONT FACE="Times New Roman" SIZE=-2&gt;$8,014.5&lt;/FONT&gt;&lt;/TD&gt;</v>
      </c>
      <c r="AD73" s="38" t="str">
        <f t="shared" si="44"/>
        <v>&lt;TD ALIGN=RIGHT&gt;&lt;FONT FACE="Times New Roman" SIZE=-2&gt;$65.6&lt;/FONT&gt;&lt;/TD&gt;</v>
      </c>
      <c r="AE73" s="38" t="s">
        <v>108</v>
      </c>
    </row>
    <row r="74" spans="1:31">
      <c r="A74" s="6" t="s">
        <v>81</v>
      </c>
      <c r="B74" s="30">
        <f>'DataNews 2010'!B77</f>
        <v>248674</v>
      </c>
      <c r="C74" s="31">
        <f>'DataNews 2010'!C77</f>
        <v>146012</v>
      </c>
      <c r="D74" s="31">
        <f>'DataNews 2010'!D77</f>
        <v>203916</v>
      </c>
      <c r="E74" s="31">
        <f>'DataNews 2010'!E77</f>
        <v>361242</v>
      </c>
      <c r="F74" s="31">
        <f>'DataNews 2010'!F77</f>
        <v>367264</v>
      </c>
      <c r="G74" s="31">
        <f>'DataNews 2010'!G77</f>
        <v>1327108</v>
      </c>
      <c r="H74" s="31">
        <f>'DataNews 2010'!H77</f>
        <v>138713</v>
      </c>
      <c r="I74" s="31">
        <f>'DataNews 2010'!I77</f>
        <v>203795</v>
      </c>
      <c r="J74" s="31">
        <f>'DataNews 2010'!J77</f>
        <v>424183</v>
      </c>
      <c r="K74" s="31">
        <f>'DataNews 2010'!K77</f>
        <v>0</v>
      </c>
      <c r="L74" s="31">
        <f>'DataNews 2010'!L77</f>
        <v>495794</v>
      </c>
      <c r="M74" s="31">
        <f>'DataNews 2010'!M77</f>
        <v>1262485</v>
      </c>
      <c r="N74" s="31">
        <f>'DataNews 2010'!N77</f>
        <v>64623</v>
      </c>
      <c r="P74" s="38" t="s">
        <v>107</v>
      </c>
      <c r="Q74" s="38" t="str">
        <f t="shared" si="31"/>
        <v>&lt;TD NOWRAP ALIGN=LEFT&gt;&lt;FONT FACE="Times New Roman" SIZE=-2&gt;Village of Waterford&lt;/TD&gt;</v>
      </c>
      <c r="R74" s="38" t="str">
        <f t="shared" si="32"/>
        <v>&lt;TD ALIGN=RIGHT&gt;&lt;FONT FACE="Times New Roman" SIZE=-2&gt;$248.7&lt;/FONT&gt;&lt;/TD&gt;</v>
      </c>
      <c r="S74" s="38" t="str">
        <f t="shared" si="33"/>
        <v>&lt;TD ALIGN=RIGHT&gt;&lt;FONT FACE="Times New Roman" SIZE=-2&gt;$146.0&lt;/FONT&gt;&lt;/TD&gt;</v>
      </c>
      <c r="T74" s="38" t="str">
        <f t="shared" si="34"/>
        <v>&lt;TD ALIGN=RIGHT&gt;&lt;FONT FACE="Times New Roman" SIZE=-2&gt;$203.9&lt;/FONT&gt;&lt;/TD&gt;</v>
      </c>
      <c r="U74" s="38" t="str">
        <f t="shared" si="35"/>
        <v>&lt;TD ALIGN=RIGHT&gt;&lt;FONT FACE="Times New Roman" SIZE=-2&gt;$361.2&lt;/FONT&gt;&lt;/TD&gt;</v>
      </c>
      <c r="V74" s="38" t="str">
        <f t="shared" si="36"/>
        <v>&lt;TD ALIGN=RIGHT&gt;&lt;FONT FACE="Times New Roman" SIZE=-2&gt;$367.3&lt;/FONT&gt;&lt;/TD&gt;</v>
      </c>
      <c r="W74" s="38" t="str">
        <f t="shared" si="37"/>
        <v>&lt;TD ALIGN=RIGHT&gt;&lt;FONT FACE="Times New Roman" SIZE=-2&gt;$1,327.1&lt;/FONT&gt;&lt;/TD&gt;</v>
      </c>
      <c r="X74" s="38" t="str">
        <f t="shared" si="38"/>
        <v>&lt;TD ALIGN=RIGHT&gt;&lt;FONT FACE="Times New Roman" SIZE=-2&gt;$138.7&lt;/FONT&gt;&lt;/TD&gt;</v>
      </c>
      <c r="Y74" s="38" t="str">
        <f t="shared" si="39"/>
        <v>&lt;TD ALIGN=RIGHT&gt;&lt;FONT FACE="Times New Roman" SIZE=-2&gt;$203.8&lt;/FONT&gt;&lt;/TD&gt;</v>
      </c>
      <c r="Z74" s="38" t="str">
        <f t="shared" si="40"/>
        <v>&lt;TD ALIGN=RIGHT&gt;&lt;FONT FACE="Times New Roman" SIZE=-2&gt;$424.2&lt;/FONT&gt;&lt;/TD&gt;</v>
      </c>
      <c r="AA74" s="38" t="str">
        <f t="shared" si="41"/>
        <v>&lt;TD ALIGN=RIGHT&gt;&lt;FONT FACE="Times New Roman" SIZE=-2&gt;$0.0&lt;/FONT&gt;&lt;/TD&gt;</v>
      </c>
      <c r="AB74" s="38" t="str">
        <f t="shared" si="42"/>
        <v>&lt;TD ALIGN=RIGHT&gt;&lt;FONT FACE="Times New Roman" SIZE=-2&gt;$495.8&lt;/FONT&gt;&lt;/TD&gt;</v>
      </c>
      <c r="AC74" s="38" t="str">
        <f t="shared" si="43"/>
        <v>&lt;TD ALIGN=RIGHT&gt;&lt;FONT FACE="Times New Roman" SIZE=-2&gt;$1,262.5&lt;/FONT&gt;&lt;/TD&gt;</v>
      </c>
      <c r="AD74" s="38" t="str">
        <f t="shared" si="44"/>
        <v>&lt;TD ALIGN=RIGHT&gt;&lt;FONT FACE="Times New Roman" SIZE=-2&gt;$64.6&lt;/FONT&gt;&lt;/TD&gt;</v>
      </c>
      <c r="AE74" s="38" t="s">
        <v>108</v>
      </c>
    </row>
    <row r="75" spans="1:31">
      <c r="A75" s="7" t="s">
        <v>82</v>
      </c>
      <c r="B75" s="32">
        <f>'DataNews 2010'!B78</f>
        <v>566334</v>
      </c>
      <c r="C75" s="33">
        <f>'DataNews 2010'!C78</f>
        <v>4502733</v>
      </c>
      <c r="D75" s="33">
        <f>'DataNews 2010'!D78</f>
        <v>690241</v>
      </c>
      <c r="E75" s="33">
        <f>'DataNews 2010'!E78</f>
        <v>95555</v>
      </c>
      <c r="F75" s="33">
        <f>'DataNews 2010'!F78</f>
        <v>1387481</v>
      </c>
      <c r="G75" s="33">
        <f>'DataNews 2010'!G78</f>
        <v>7242344</v>
      </c>
      <c r="H75" s="33">
        <f>'DataNews 2010'!H78</f>
        <v>1492551</v>
      </c>
      <c r="I75" s="33">
        <f>'DataNews 2010'!I78</f>
        <v>712345</v>
      </c>
      <c r="J75" s="33">
        <f>'DataNews 2010'!J78</f>
        <v>1989682</v>
      </c>
      <c r="K75" s="33">
        <f>'DataNews 2010'!K78</f>
        <v>2479</v>
      </c>
      <c r="L75" s="33">
        <f>'DataNews 2010'!L78</f>
        <v>2270668</v>
      </c>
      <c r="M75" s="33">
        <f>'DataNews 2010'!M78</f>
        <v>6467725</v>
      </c>
      <c r="N75" s="33">
        <f>'DataNews 2010'!N78</f>
        <v>774619</v>
      </c>
      <c r="P75" s="38" t="s">
        <v>107</v>
      </c>
      <c r="Q75" s="38" t="str">
        <f t="shared" si="31"/>
        <v>&lt;TD NOWRAP ALIGN=LEFT&gt;&lt;FONT FACE="Times New Roman" SIZE=-2&gt;Town of Wilton&lt;/TD&gt;</v>
      </c>
      <c r="R75" s="38" t="str">
        <f t="shared" si="32"/>
        <v>&lt;TD ALIGN=RIGHT&gt;&lt;FONT FACE="Times New Roman" SIZE=-2&gt;$566.3&lt;/FONT&gt;&lt;/TD&gt;</v>
      </c>
      <c r="S75" s="38" t="str">
        <f t="shared" si="33"/>
        <v>&lt;TD ALIGN=RIGHT&gt;&lt;FONT FACE="Times New Roman" SIZE=-2&gt;$4,502.7&lt;/FONT&gt;&lt;/TD&gt;</v>
      </c>
      <c r="T75" s="38" t="str">
        <f t="shared" si="34"/>
        <v>&lt;TD ALIGN=RIGHT&gt;&lt;FONT FACE="Times New Roman" SIZE=-2&gt;$690.2&lt;/FONT&gt;&lt;/TD&gt;</v>
      </c>
      <c r="U75" s="38" t="str">
        <f t="shared" si="35"/>
        <v>&lt;TD ALIGN=RIGHT&gt;&lt;FONT FACE="Times New Roman" SIZE=-2&gt;$95.6&lt;/FONT&gt;&lt;/TD&gt;</v>
      </c>
      <c r="V75" s="38" t="str">
        <f t="shared" si="36"/>
        <v>&lt;TD ALIGN=RIGHT&gt;&lt;FONT FACE="Times New Roman" SIZE=-2&gt;$1,387.5&lt;/FONT&gt;&lt;/TD&gt;</v>
      </c>
      <c r="W75" s="38" t="str">
        <f t="shared" si="37"/>
        <v>&lt;TD ALIGN=RIGHT&gt;&lt;FONT FACE="Times New Roman" SIZE=-2&gt;$7,242.3&lt;/FONT&gt;&lt;/TD&gt;</v>
      </c>
      <c r="X75" s="38" t="str">
        <f t="shared" si="38"/>
        <v>&lt;TD ALIGN=RIGHT&gt;&lt;FONT FACE="Times New Roman" SIZE=-2&gt;$1,492.6&lt;/FONT&gt;&lt;/TD&gt;</v>
      </c>
      <c r="Y75" s="38" t="str">
        <f t="shared" si="39"/>
        <v>&lt;TD ALIGN=RIGHT&gt;&lt;FONT FACE="Times New Roman" SIZE=-2&gt;$712.3&lt;/FONT&gt;&lt;/TD&gt;</v>
      </c>
      <c r="Z75" s="38" t="str">
        <f t="shared" si="40"/>
        <v>&lt;TD ALIGN=RIGHT&gt;&lt;FONT FACE="Times New Roman" SIZE=-2&gt;$1,989.7&lt;/FONT&gt;&lt;/TD&gt;</v>
      </c>
      <c r="AA75" s="38" t="str">
        <f t="shared" si="41"/>
        <v>&lt;TD ALIGN=RIGHT&gt;&lt;FONT FACE="Times New Roman" SIZE=-2&gt;$2.5&lt;/FONT&gt;&lt;/TD&gt;</v>
      </c>
      <c r="AB75" s="38" t="str">
        <f t="shared" si="42"/>
        <v>&lt;TD ALIGN=RIGHT&gt;&lt;FONT FACE="Times New Roman" SIZE=-2&gt;$2,270.7&lt;/FONT&gt;&lt;/TD&gt;</v>
      </c>
      <c r="AC75" s="38" t="str">
        <f t="shared" si="43"/>
        <v>&lt;TD ALIGN=RIGHT&gt;&lt;FONT FACE="Times New Roman" SIZE=-2&gt;$6,467.7&lt;/FONT&gt;&lt;/TD&gt;</v>
      </c>
      <c r="AD75" s="38" t="str">
        <f t="shared" si="44"/>
        <v>&lt;TD ALIGN=RIGHT&gt;&lt;FONT FACE="Times New Roman" SIZE=-2&gt;$774.6&lt;/FONT&gt;&lt;/TD&gt;</v>
      </c>
      <c r="AE75" s="38" t="s">
        <v>108</v>
      </c>
    </row>
    <row r="76" spans="1:31">
      <c r="A76" s="21" t="s">
        <v>83</v>
      </c>
      <c r="B76" s="28">
        <f>'DataNews 2010'!B79</f>
        <v>66683038</v>
      </c>
      <c r="C76" s="29">
        <f>'DataNews 2010'!C79</f>
        <v>82717843</v>
      </c>
      <c r="D76" s="29">
        <f>'DataNews 2010'!D79</f>
        <v>46741425</v>
      </c>
      <c r="E76" s="29">
        <f>'DataNews 2010'!E79</f>
        <v>34631818</v>
      </c>
      <c r="F76" s="29">
        <f>'DataNews 2010'!F79</f>
        <v>59120087</v>
      </c>
      <c r="G76" s="29">
        <f>'DataNews 2010'!G79</f>
        <v>289894211</v>
      </c>
      <c r="H76" s="29">
        <f>'DataNews 2010'!H79</f>
        <v>50293418</v>
      </c>
      <c r="I76" s="29">
        <f>'DataNews 2010'!I79</f>
        <v>53068137</v>
      </c>
      <c r="J76" s="29">
        <f>'DataNews 2010'!J79</f>
        <v>16412094</v>
      </c>
      <c r="K76" s="29">
        <f>'DataNews 2010'!K79</f>
        <v>662969</v>
      </c>
      <c r="L76" s="29">
        <f>'DataNews 2010'!L79</f>
        <v>172081966</v>
      </c>
      <c r="M76" s="29">
        <f>'DataNews 2010'!M79</f>
        <v>292518584</v>
      </c>
      <c r="N76" s="29">
        <f>'DataNews 2010'!N79</f>
        <v>-2624373</v>
      </c>
      <c r="P76" s="38" t="s">
        <v>107</v>
      </c>
      <c r="Q76" s="38" t="str">
        <f>"&lt;TD NOWRAP ALIGN=LEFT&gt;&lt;FONT FACE=""Times New Roman"" SIZE=-2&gt;&lt;B&gt;"&amp;A76&amp;"&lt;/B&gt;&lt;/TD&gt;"</f>
        <v>&lt;TD NOWRAP ALIGN=LEFT&gt;&lt;FONT FACE="Times New Roman" SIZE=-2&gt;&lt;B&gt;Schenectady County&lt;/B&gt;&lt;/TD&gt;</v>
      </c>
      <c r="R76" s="38" t="str">
        <f t="shared" si="32"/>
        <v>&lt;TD ALIGN=RIGHT&gt;&lt;FONT FACE="Times New Roman" SIZE=-2&gt;$66,683.0&lt;/FONT&gt;&lt;/TD&gt;</v>
      </c>
      <c r="S76" s="38" t="str">
        <f t="shared" si="33"/>
        <v>&lt;TD ALIGN=RIGHT&gt;&lt;FONT FACE="Times New Roman" SIZE=-2&gt;$82,717.8&lt;/FONT&gt;&lt;/TD&gt;</v>
      </c>
      <c r="T76" s="38" t="str">
        <f t="shared" si="34"/>
        <v>&lt;TD ALIGN=RIGHT&gt;&lt;FONT FACE="Times New Roman" SIZE=-2&gt;$46,741.4&lt;/FONT&gt;&lt;/TD&gt;</v>
      </c>
      <c r="U76" s="38" t="str">
        <f t="shared" si="35"/>
        <v>&lt;TD ALIGN=RIGHT&gt;&lt;FONT FACE="Times New Roman" SIZE=-2&gt;$34,631.8&lt;/FONT&gt;&lt;/TD&gt;</v>
      </c>
      <c r="V76" s="38" t="str">
        <f t="shared" si="36"/>
        <v>&lt;TD ALIGN=RIGHT&gt;&lt;FONT FACE="Times New Roman" SIZE=-2&gt;$59,120.1&lt;/FONT&gt;&lt;/TD&gt;</v>
      </c>
      <c r="W76" s="38" t="str">
        <f t="shared" si="37"/>
        <v>&lt;TD ALIGN=RIGHT&gt;&lt;FONT FACE="Times New Roman" SIZE=-2&gt;$289,894.2&lt;/FONT&gt;&lt;/TD&gt;</v>
      </c>
      <c r="X76" s="38" t="str">
        <f t="shared" si="38"/>
        <v>&lt;TD ALIGN=RIGHT&gt;&lt;FONT FACE="Times New Roman" SIZE=-2&gt;$50,293.4&lt;/FONT&gt;&lt;/TD&gt;</v>
      </c>
      <c r="Y76" s="38" t="str">
        <f t="shared" si="39"/>
        <v>&lt;TD ALIGN=RIGHT&gt;&lt;FONT FACE="Times New Roman" SIZE=-2&gt;$53,068.1&lt;/FONT&gt;&lt;/TD&gt;</v>
      </c>
      <c r="Z76" s="38" t="str">
        <f t="shared" si="40"/>
        <v>&lt;TD ALIGN=RIGHT&gt;&lt;FONT FACE="Times New Roman" SIZE=-2&gt;$16,412.1&lt;/FONT&gt;&lt;/TD&gt;</v>
      </c>
      <c r="AA76" s="38" t="str">
        <f t="shared" si="41"/>
        <v>&lt;TD ALIGN=RIGHT&gt;&lt;FONT FACE="Times New Roman" SIZE=-2&gt;$663.0&lt;/FONT&gt;&lt;/TD&gt;</v>
      </c>
      <c r="AB76" s="38" t="str">
        <f t="shared" si="42"/>
        <v>&lt;TD ALIGN=RIGHT&gt;&lt;FONT FACE="Times New Roman" SIZE=-2&gt;$172,082.0&lt;/FONT&gt;&lt;/TD&gt;</v>
      </c>
      <c r="AC76" s="38" t="str">
        <f t="shared" si="43"/>
        <v>&lt;TD ALIGN=RIGHT&gt;&lt;FONT FACE="Times New Roman" SIZE=-2&gt;$292,518.6&lt;/FONT&gt;&lt;/TD&gt;</v>
      </c>
      <c r="AD76" s="38" t="str">
        <f t="shared" si="44"/>
        <v>&lt;TD ALIGN=RIGHT&gt;&lt;FONT FACE="Times New Roman" SIZE=-2 COLOR=#FF0000&gt;($2,624.4)&lt;/FONT&gt;&lt;/TD&gt;</v>
      </c>
      <c r="AE76" s="38" t="s">
        <v>108</v>
      </c>
    </row>
    <row r="77" spans="1:31">
      <c r="A77" s="5" t="s">
        <v>84</v>
      </c>
      <c r="B77" s="30">
        <f>'DataNews 2010'!B80</f>
        <v>1503058</v>
      </c>
      <c r="C77" s="31">
        <f>'DataNews 2010'!C80</f>
        <v>724896</v>
      </c>
      <c r="D77" s="31">
        <f>'DataNews 2010'!D80</f>
        <v>222014</v>
      </c>
      <c r="E77" s="31">
        <f>'DataNews 2010'!E80</f>
        <v>87463</v>
      </c>
      <c r="F77" s="31">
        <f>'DataNews 2010'!F80</f>
        <v>300200</v>
      </c>
      <c r="G77" s="31">
        <f>'DataNews 2010'!G80</f>
        <v>2837631</v>
      </c>
      <c r="H77" s="31">
        <f>'DataNews 2010'!H80</f>
        <v>606647</v>
      </c>
      <c r="I77" s="31">
        <f>'DataNews 2010'!I80</f>
        <v>448190</v>
      </c>
      <c r="J77" s="31">
        <f>'DataNews 2010'!J80</f>
        <v>932188</v>
      </c>
      <c r="K77" s="31">
        <f>'DataNews 2010'!K80</f>
        <v>90536</v>
      </c>
      <c r="L77" s="31">
        <f>'DataNews 2010'!L80</f>
        <v>688462</v>
      </c>
      <c r="M77" s="31">
        <f>'DataNews 2010'!M80</f>
        <v>2766023</v>
      </c>
      <c r="N77" s="31">
        <f>'DataNews 2010'!N80</f>
        <v>71608</v>
      </c>
      <c r="P77" s="38" t="s">
        <v>107</v>
      </c>
      <c r="Q77" s="38" t="str">
        <f t="shared" ref="Q77:Q84" si="46">"&lt;TD NOWRAP ALIGN=LEFT&gt;&lt;FONT FACE=""Times New Roman"" SIZE=-2&gt;"&amp;A77&amp;"&lt;/TD&gt;"</f>
        <v>&lt;TD NOWRAP ALIGN=LEFT&gt;&lt;FONT FACE="Times New Roman" SIZE=-2&gt;Town of Duanesburg&lt;/TD&gt;</v>
      </c>
      <c r="R77" s="38" t="str">
        <f t="shared" si="32"/>
        <v>&lt;TD ALIGN=RIGHT&gt;&lt;FONT FACE="Times New Roman" SIZE=-2&gt;$1,503.1&lt;/FONT&gt;&lt;/TD&gt;</v>
      </c>
      <c r="S77" s="38" t="str">
        <f t="shared" si="33"/>
        <v>&lt;TD ALIGN=RIGHT&gt;&lt;FONT FACE="Times New Roman" SIZE=-2&gt;$724.9&lt;/FONT&gt;&lt;/TD&gt;</v>
      </c>
      <c r="T77" s="38" t="str">
        <f t="shared" si="34"/>
        <v>&lt;TD ALIGN=RIGHT&gt;&lt;FONT FACE="Times New Roman" SIZE=-2&gt;$222.0&lt;/FONT&gt;&lt;/TD&gt;</v>
      </c>
      <c r="U77" s="38" t="str">
        <f t="shared" si="35"/>
        <v>&lt;TD ALIGN=RIGHT&gt;&lt;FONT FACE="Times New Roman" SIZE=-2&gt;$87.5&lt;/FONT&gt;&lt;/TD&gt;</v>
      </c>
      <c r="V77" s="38" t="str">
        <f t="shared" si="36"/>
        <v>&lt;TD ALIGN=RIGHT&gt;&lt;FONT FACE="Times New Roman" SIZE=-2&gt;$300.2&lt;/FONT&gt;&lt;/TD&gt;</v>
      </c>
      <c r="W77" s="38" t="str">
        <f t="shared" si="37"/>
        <v>&lt;TD ALIGN=RIGHT&gt;&lt;FONT FACE="Times New Roman" SIZE=-2&gt;$2,837.6&lt;/FONT&gt;&lt;/TD&gt;</v>
      </c>
      <c r="X77" s="38" t="str">
        <f t="shared" si="38"/>
        <v>&lt;TD ALIGN=RIGHT&gt;&lt;FONT FACE="Times New Roman" SIZE=-2&gt;$606.6&lt;/FONT&gt;&lt;/TD&gt;</v>
      </c>
      <c r="Y77" s="38" t="str">
        <f t="shared" si="39"/>
        <v>&lt;TD ALIGN=RIGHT&gt;&lt;FONT FACE="Times New Roman" SIZE=-2&gt;$448.2&lt;/FONT&gt;&lt;/TD&gt;</v>
      </c>
      <c r="Z77" s="38" t="str">
        <f t="shared" si="40"/>
        <v>&lt;TD ALIGN=RIGHT&gt;&lt;FONT FACE="Times New Roman" SIZE=-2&gt;$932.2&lt;/FONT&gt;&lt;/TD&gt;</v>
      </c>
      <c r="AA77" s="38" t="str">
        <f t="shared" si="41"/>
        <v>&lt;TD ALIGN=RIGHT&gt;&lt;FONT FACE="Times New Roman" SIZE=-2&gt;$90.5&lt;/FONT&gt;&lt;/TD&gt;</v>
      </c>
      <c r="AB77" s="38" t="str">
        <f t="shared" si="42"/>
        <v>&lt;TD ALIGN=RIGHT&gt;&lt;FONT FACE="Times New Roman" SIZE=-2&gt;$688.5&lt;/FONT&gt;&lt;/TD&gt;</v>
      </c>
      <c r="AC77" s="38" t="str">
        <f t="shared" si="43"/>
        <v>&lt;TD ALIGN=RIGHT&gt;&lt;FONT FACE="Times New Roman" SIZE=-2&gt;$2,766.0&lt;/FONT&gt;&lt;/TD&gt;</v>
      </c>
      <c r="AD77" s="38" t="str">
        <f t="shared" si="44"/>
        <v>&lt;TD ALIGN=RIGHT&gt;&lt;FONT FACE="Times New Roman" SIZE=-2&gt;$71.6&lt;/FONT&gt;&lt;/TD&gt;</v>
      </c>
      <c r="AE77" s="38" t="s">
        <v>108</v>
      </c>
    </row>
    <row r="78" spans="1:31">
      <c r="A78" s="6" t="s">
        <v>85</v>
      </c>
      <c r="B78" s="30">
        <f>'DataNews 2010'!B81</f>
        <v>74484</v>
      </c>
      <c r="C78" s="31">
        <f>'DataNews 2010'!C81</f>
        <v>35349</v>
      </c>
      <c r="D78" s="31">
        <f>'DataNews 2010'!D81</f>
        <v>29495</v>
      </c>
      <c r="E78" s="31">
        <f>'DataNews 2010'!E81</f>
        <v>0</v>
      </c>
      <c r="F78" s="31">
        <f>'DataNews 2010'!F81</f>
        <v>154424</v>
      </c>
      <c r="G78" s="31">
        <f>'DataNews 2010'!G81</f>
        <v>293752</v>
      </c>
      <c r="H78" s="31">
        <f>'DataNews 2010'!H81</f>
        <v>76031</v>
      </c>
      <c r="I78" s="31">
        <f>'DataNews 2010'!I81</f>
        <v>32053</v>
      </c>
      <c r="J78" s="31">
        <f>'DataNews 2010'!J81</f>
        <v>117243</v>
      </c>
      <c r="K78" s="31">
        <f>'DataNews 2010'!K81</f>
        <v>0</v>
      </c>
      <c r="L78" s="31">
        <f>'DataNews 2010'!L81</f>
        <v>45915</v>
      </c>
      <c r="M78" s="31">
        <f>'DataNews 2010'!M81</f>
        <v>271242</v>
      </c>
      <c r="N78" s="31">
        <f>'DataNews 2010'!N81</f>
        <v>22510</v>
      </c>
      <c r="P78" s="38" t="s">
        <v>107</v>
      </c>
      <c r="Q78" s="38" t="str">
        <f t="shared" si="46"/>
        <v>&lt;TD NOWRAP ALIGN=LEFT&gt;&lt;FONT FACE="Times New Roman" SIZE=-2&gt;Village of Delanson&lt;/TD&gt;</v>
      </c>
      <c r="R78" s="38" t="str">
        <f t="shared" si="32"/>
        <v>&lt;TD ALIGN=RIGHT&gt;&lt;FONT FACE="Times New Roman" SIZE=-2&gt;$74.5&lt;/FONT&gt;&lt;/TD&gt;</v>
      </c>
      <c r="S78" s="38" t="str">
        <f t="shared" si="33"/>
        <v>&lt;TD ALIGN=RIGHT&gt;&lt;FONT FACE="Times New Roman" SIZE=-2&gt;$35.3&lt;/FONT&gt;&lt;/TD&gt;</v>
      </c>
      <c r="T78" s="38" t="str">
        <f t="shared" si="34"/>
        <v>&lt;TD ALIGN=RIGHT&gt;&lt;FONT FACE="Times New Roman" SIZE=-2&gt;$29.5&lt;/FONT&gt;&lt;/TD&gt;</v>
      </c>
      <c r="U78" s="38" t="str">
        <f t="shared" si="35"/>
        <v>&lt;TD ALIGN=RIGHT&gt;&lt;FONT FACE="Times New Roman" SIZE=-2&gt;$0.0&lt;/FONT&gt;&lt;/TD&gt;</v>
      </c>
      <c r="V78" s="38" t="str">
        <f t="shared" si="36"/>
        <v>&lt;TD ALIGN=RIGHT&gt;&lt;FONT FACE="Times New Roman" SIZE=-2&gt;$154.4&lt;/FONT&gt;&lt;/TD&gt;</v>
      </c>
      <c r="W78" s="38" t="str">
        <f t="shared" si="37"/>
        <v>&lt;TD ALIGN=RIGHT&gt;&lt;FONT FACE="Times New Roman" SIZE=-2&gt;$293.8&lt;/FONT&gt;&lt;/TD&gt;</v>
      </c>
      <c r="X78" s="38" t="str">
        <f t="shared" si="38"/>
        <v>&lt;TD ALIGN=RIGHT&gt;&lt;FONT FACE="Times New Roman" SIZE=-2&gt;$76.0&lt;/FONT&gt;&lt;/TD&gt;</v>
      </c>
      <c r="Y78" s="38" t="str">
        <f t="shared" si="39"/>
        <v>&lt;TD ALIGN=RIGHT&gt;&lt;FONT FACE="Times New Roman" SIZE=-2&gt;$32.1&lt;/FONT&gt;&lt;/TD&gt;</v>
      </c>
      <c r="Z78" s="38" t="str">
        <f t="shared" si="40"/>
        <v>&lt;TD ALIGN=RIGHT&gt;&lt;FONT FACE="Times New Roman" SIZE=-2&gt;$117.2&lt;/FONT&gt;&lt;/TD&gt;</v>
      </c>
      <c r="AA78" s="38" t="str">
        <f t="shared" si="41"/>
        <v>&lt;TD ALIGN=RIGHT&gt;&lt;FONT FACE="Times New Roman" SIZE=-2&gt;$0.0&lt;/FONT&gt;&lt;/TD&gt;</v>
      </c>
      <c r="AB78" s="38" t="str">
        <f t="shared" si="42"/>
        <v>&lt;TD ALIGN=RIGHT&gt;&lt;FONT FACE="Times New Roman" SIZE=-2&gt;$45.9&lt;/FONT&gt;&lt;/TD&gt;</v>
      </c>
      <c r="AC78" s="38" t="str">
        <f t="shared" si="43"/>
        <v>&lt;TD ALIGN=RIGHT&gt;&lt;FONT FACE="Times New Roman" SIZE=-2&gt;$271.2&lt;/FONT&gt;&lt;/TD&gt;</v>
      </c>
      <c r="AD78" s="38" t="str">
        <f t="shared" si="44"/>
        <v>&lt;TD ALIGN=RIGHT&gt;&lt;FONT FACE="Times New Roman" SIZE=-2&gt;$22.5&lt;/FONT&gt;&lt;/TD&gt;</v>
      </c>
      <c r="AE78" s="38" t="s">
        <v>108</v>
      </c>
    </row>
    <row r="79" spans="1:31">
      <c r="A79" s="5" t="s">
        <v>86</v>
      </c>
      <c r="B79" s="30">
        <f>'DataNews 2010'!B82</f>
        <v>7493737</v>
      </c>
      <c r="C79" s="31">
        <f>'DataNews 2010'!C82</f>
        <v>2534366</v>
      </c>
      <c r="D79" s="31">
        <f>'DataNews 2010'!D82</f>
        <v>894403</v>
      </c>
      <c r="E79" s="31">
        <f>'DataNews 2010'!E82</f>
        <v>473431</v>
      </c>
      <c r="F79" s="31">
        <f>'DataNews 2010'!F82</f>
        <v>6657067</v>
      </c>
      <c r="G79" s="31">
        <f>'DataNews 2010'!G82</f>
        <v>18053004</v>
      </c>
      <c r="H79" s="31">
        <f>'DataNews 2010'!H82</f>
        <v>1470342</v>
      </c>
      <c r="I79" s="31">
        <f>'DataNews 2010'!I82</f>
        <v>3685801</v>
      </c>
      <c r="J79" s="31">
        <f>'DataNews 2010'!J82</f>
        <v>4538867</v>
      </c>
      <c r="K79" s="31">
        <f>'DataNews 2010'!K82</f>
        <v>156892</v>
      </c>
      <c r="L79" s="31">
        <f>'DataNews 2010'!L82</f>
        <v>5983021</v>
      </c>
      <c r="M79" s="31">
        <f>'DataNews 2010'!M82</f>
        <v>15834923</v>
      </c>
      <c r="N79" s="31">
        <f>'DataNews 2010'!N82</f>
        <v>2218081</v>
      </c>
      <c r="P79" s="38" t="s">
        <v>107</v>
      </c>
      <c r="Q79" s="38" t="str">
        <f t="shared" si="46"/>
        <v>&lt;TD NOWRAP ALIGN=LEFT&gt;&lt;FONT FACE="Times New Roman" SIZE=-2&gt;Town of Glenville&lt;/TD&gt;</v>
      </c>
      <c r="R79" s="38" t="str">
        <f t="shared" si="32"/>
        <v>&lt;TD ALIGN=RIGHT&gt;&lt;FONT FACE="Times New Roman" SIZE=-2&gt;$7,493.7&lt;/FONT&gt;&lt;/TD&gt;</v>
      </c>
      <c r="S79" s="38" t="str">
        <f t="shared" si="33"/>
        <v>&lt;TD ALIGN=RIGHT&gt;&lt;FONT FACE="Times New Roman" SIZE=-2&gt;$2,534.4&lt;/FONT&gt;&lt;/TD&gt;</v>
      </c>
      <c r="T79" s="38" t="str">
        <f t="shared" si="34"/>
        <v>&lt;TD ALIGN=RIGHT&gt;&lt;FONT FACE="Times New Roman" SIZE=-2&gt;$894.4&lt;/FONT&gt;&lt;/TD&gt;</v>
      </c>
      <c r="U79" s="38" t="str">
        <f t="shared" si="35"/>
        <v>&lt;TD ALIGN=RIGHT&gt;&lt;FONT FACE="Times New Roman" SIZE=-2&gt;$473.4&lt;/FONT&gt;&lt;/TD&gt;</v>
      </c>
      <c r="V79" s="38" t="str">
        <f t="shared" si="36"/>
        <v>&lt;TD ALIGN=RIGHT&gt;&lt;FONT FACE="Times New Roman" SIZE=-2&gt;$6,657.1&lt;/FONT&gt;&lt;/TD&gt;</v>
      </c>
      <c r="W79" s="38" t="str">
        <f t="shared" si="37"/>
        <v>&lt;TD ALIGN=RIGHT&gt;&lt;FONT FACE="Times New Roman" SIZE=-2&gt;$18,053.0&lt;/FONT&gt;&lt;/TD&gt;</v>
      </c>
      <c r="X79" s="38" t="str">
        <f t="shared" si="38"/>
        <v>&lt;TD ALIGN=RIGHT&gt;&lt;FONT FACE="Times New Roman" SIZE=-2&gt;$1,470.3&lt;/FONT&gt;&lt;/TD&gt;</v>
      </c>
      <c r="Y79" s="38" t="str">
        <f t="shared" si="39"/>
        <v>&lt;TD ALIGN=RIGHT&gt;&lt;FONT FACE="Times New Roman" SIZE=-2&gt;$3,685.8&lt;/FONT&gt;&lt;/TD&gt;</v>
      </c>
      <c r="Z79" s="38" t="str">
        <f t="shared" si="40"/>
        <v>&lt;TD ALIGN=RIGHT&gt;&lt;FONT FACE="Times New Roman" SIZE=-2&gt;$4,538.9&lt;/FONT&gt;&lt;/TD&gt;</v>
      </c>
      <c r="AA79" s="38" t="str">
        <f t="shared" si="41"/>
        <v>&lt;TD ALIGN=RIGHT&gt;&lt;FONT FACE="Times New Roman" SIZE=-2&gt;$156.9&lt;/FONT&gt;&lt;/TD&gt;</v>
      </c>
      <c r="AB79" s="38" t="str">
        <f t="shared" si="42"/>
        <v>&lt;TD ALIGN=RIGHT&gt;&lt;FONT FACE="Times New Roman" SIZE=-2&gt;$5,983.0&lt;/FONT&gt;&lt;/TD&gt;</v>
      </c>
      <c r="AC79" s="38" t="str">
        <f t="shared" si="43"/>
        <v>&lt;TD ALIGN=RIGHT&gt;&lt;FONT FACE="Times New Roman" SIZE=-2&gt;$15,834.9&lt;/FONT&gt;&lt;/TD&gt;</v>
      </c>
      <c r="AD79" s="38" t="str">
        <f t="shared" si="44"/>
        <v>&lt;TD ALIGN=RIGHT&gt;&lt;FONT FACE="Times New Roman" SIZE=-2&gt;$2,218.1&lt;/FONT&gt;&lt;/TD&gt;</v>
      </c>
      <c r="AE79" s="38" t="s">
        <v>108</v>
      </c>
    </row>
    <row r="80" spans="1:31">
      <c r="A80" s="6" t="s">
        <v>87</v>
      </c>
      <c r="B80" s="30">
        <f>'DataNews 2010'!B83</f>
        <v>3867486</v>
      </c>
      <c r="C80" s="31">
        <f>'DataNews 2010'!C83</f>
        <v>762478</v>
      </c>
      <c r="D80" s="31">
        <f>'DataNews 2010'!D83</f>
        <v>1675868</v>
      </c>
      <c r="E80" s="31">
        <f>'DataNews 2010'!E83</f>
        <v>640262</v>
      </c>
      <c r="F80" s="31">
        <f>'DataNews 2010'!F83</f>
        <v>3018926</v>
      </c>
      <c r="G80" s="31">
        <f>'DataNews 2010'!G83</f>
        <v>9965020</v>
      </c>
      <c r="H80" s="31">
        <f>'DataNews 2010'!H83</f>
        <v>639606</v>
      </c>
      <c r="I80" s="31">
        <f>'DataNews 2010'!I83</f>
        <v>3118024</v>
      </c>
      <c r="J80" s="31">
        <f>'DataNews 2010'!J83</f>
        <v>2753783</v>
      </c>
      <c r="K80" s="31">
        <f>'DataNews 2010'!K83</f>
        <v>58440</v>
      </c>
      <c r="L80" s="31">
        <f>'DataNews 2010'!L83</f>
        <v>3596771</v>
      </c>
      <c r="M80" s="31">
        <f>'DataNews 2010'!M83</f>
        <v>10166624</v>
      </c>
      <c r="N80" s="31">
        <f>'DataNews 2010'!N83</f>
        <v>-201604</v>
      </c>
      <c r="P80" s="38" t="s">
        <v>107</v>
      </c>
      <c r="Q80" s="38" t="str">
        <f t="shared" si="46"/>
        <v>&lt;TD NOWRAP ALIGN=LEFT&gt;&lt;FONT FACE="Times New Roman" SIZE=-2&gt;Village of Scotia&lt;/TD&gt;</v>
      </c>
      <c r="R80" s="38" t="str">
        <f t="shared" si="32"/>
        <v>&lt;TD ALIGN=RIGHT&gt;&lt;FONT FACE="Times New Roman" SIZE=-2&gt;$3,867.5&lt;/FONT&gt;&lt;/TD&gt;</v>
      </c>
      <c r="S80" s="38" t="str">
        <f t="shared" si="33"/>
        <v>&lt;TD ALIGN=RIGHT&gt;&lt;FONT FACE="Times New Roman" SIZE=-2&gt;$762.5&lt;/FONT&gt;&lt;/TD&gt;</v>
      </c>
      <c r="T80" s="38" t="str">
        <f t="shared" si="34"/>
        <v>&lt;TD ALIGN=RIGHT&gt;&lt;FONT FACE="Times New Roman" SIZE=-2&gt;$1,675.9&lt;/FONT&gt;&lt;/TD&gt;</v>
      </c>
      <c r="U80" s="38" t="str">
        <f t="shared" si="35"/>
        <v>&lt;TD ALIGN=RIGHT&gt;&lt;FONT FACE="Times New Roman" SIZE=-2&gt;$640.3&lt;/FONT&gt;&lt;/TD&gt;</v>
      </c>
      <c r="V80" s="38" t="str">
        <f t="shared" si="36"/>
        <v>&lt;TD ALIGN=RIGHT&gt;&lt;FONT FACE="Times New Roman" SIZE=-2&gt;$3,018.9&lt;/FONT&gt;&lt;/TD&gt;</v>
      </c>
      <c r="W80" s="38" t="str">
        <f t="shared" si="37"/>
        <v>&lt;TD ALIGN=RIGHT&gt;&lt;FONT FACE="Times New Roman" SIZE=-2&gt;$9,965.0&lt;/FONT&gt;&lt;/TD&gt;</v>
      </c>
      <c r="X80" s="38" t="str">
        <f t="shared" si="38"/>
        <v>&lt;TD ALIGN=RIGHT&gt;&lt;FONT FACE="Times New Roman" SIZE=-2&gt;$639.6&lt;/FONT&gt;&lt;/TD&gt;</v>
      </c>
      <c r="Y80" s="38" t="str">
        <f t="shared" si="39"/>
        <v>&lt;TD ALIGN=RIGHT&gt;&lt;FONT FACE="Times New Roman" SIZE=-2&gt;$3,118.0&lt;/FONT&gt;&lt;/TD&gt;</v>
      </c>
      <c r="Z80" s="38" t="str">
        <f t="shared" si="40"/>
        <v>&lt;TD ALIGN=RIGHT&gt;&lt;FONT FACE="Times New Roman" SIZE=-2&gt;$2,753.8&lt;/FONT&gt;&lt;/TD&gt;</v>
      </c>
      <c r="AA80" s="38" t="str">
        <f t="shared" si="41"/>
        <v>&lt;TD ALIGN=RIGHT&gt;&lt;FONT FACE="Times New Roman" SIZE=-2&gt;$58.4&lt;/FONT&gt;&lt;/TD&gt;</v>
      </c>
      <c r="AB80" s="38" t="str">
        <f t="shared" si="42"/>
        <v>&lt;TD ALIGN=RIGHT&gt;&lt;FONT FACE="Times New Roman" SIZE=-2&gt;$3,596.8&lt;/FONT&gt;&lt;/TD&gt;</v>
      </c>
      <c r="AC80" s="38" t="str">
        <f t="shared" si="43"/>
        <v>&lt;TD ALIGN=RIGHT&gt;&lt;FONT FACE="Times New Roman" SIZE=-2&gt;$10,166.6&lt;/FONT&gt;&lt;/TD&gt;</v>
      </c>
      <c r="AD80" s="38" t="str">
        <f t="shared" si="44"/>
        <v>&lt;TD ALIGN=RIGHT&gt;&lt;FONT FACE="Times New Roman" SIZE=-2 COLOR=#FF0000&gt;($201.6)&lt;/FONT&gt;&lt;/TD&gt;</v>
      </c>
      <c r="AE80" s="38" t="s">
        <v>108</v>
      </c>
    </row>
    <row r="81" spans="1:31">
      <c r="A81" s="4" t="s">
        <v>88</v>
      </c>
      <c r="B81" s="30">
        <f>'DataNews 2010'!B84</f>
        <v>10443428</v>
      </c>
      <c r="C81" s="31">
        <f>'DataNews 2010'!C84</f>
        <v>3026887</v>
      </c>
      <c r="D81" s="31">
        <f>'DataNews 2010'!D84</f>
        <v>954275</v>
      </c>
      <c r="E81" s="31">
        <f>'DataNews 2010'!E84</f>
        <v>560396</v>
      </c>
      <c r="F81" s="31">
        <f>'DataNews 2010'!F84</f>
        <v>14568347</v>
      </c>
      <c r="G81" s="31">
        <f>'DataNews 2010'!G84</f>
        <v>29553333</v>
      </c>
      <c r="H81" s="31">
        <f>'DataNews 2010'!H84</f>
        <v>1705458</v>
      </c>
      <c r="I81" s="31">
        <f>'DataNews 2010'!I84</f>
        <v>3355750</v>
      </c>
      <c r="J81" s="31">
        <f>'DataNews 2010'!J84</f>
        <v>10171470</v>
      </c>
      <c r="K81" s="31">
        <f>'DataNews 2010'!K84</f>
        <v>0</v>
      </c>
      <c r="L81" s="31">
        <f>'DataNews 2010'!L84</f>
        <v>7007185</v>
      </c>
      <c r="M81" s="31">
        <f>'DataNews 2010'!M84</f>
        <v>22239863</v>
      </c>
      <c r="N81" s="31">
        <f>'DataNews 2010'!N84</f>
        <v>7313470</v>
      </c>
      <c r="P81" s="38" t="s">
        <v>107</v>
      </c>
      <c r="Q81" s="38" t="str">
        <f t="shared" si="46"/>
        <v>&lt;TD NOWRAP ALIGN=LEFT&gt;&lt;FONT FACE="Times New Roman" SIZE=-2&gt;Town of Niskayuna&lt;/TD&gt;</v>
      </c>
      <c r="R81" s="38" t="str">
        <f t="shared" si="32"/>
        <v>&lt;TD ALIGN=RIGHT&gt;&lt;FONT FACE="Times New Roman" SIZE=-2&gt;$10,443.4&lt;/FONT&gt;&lt;/TD&gt;</v>
      </c>
      <c r="S81" s="38" t="str">
        <f t="shared" si="33"/>
        <v>&lt;TD ALIGN=RIGHT&gt;&lt;FONT FACE="Times New Roman" SIZE=-2&gt;$3,026.9&lt;/FONT&gt;&lt;/TD&gt;</v>
      </c>
      <c r="T81" s="38" t="str">
        <f t="shared" si="34"/>
        <v>&lt;TD ALIGN=RIGHT&gt;&lt;FONT FACE="Times New Roman" SIZE=-2&gt;$954.3&lt;/FONT&gt;&lt;/TD&gt;</v>
      </c>
      <c r="U81" s="38" t="str">
        <f t="shared" si="35"/>
        <v>&lt;TD ALIGN=RIGHT&gt;&lt;FONT FACE="Times New Roman" SIZE=-2&gt;$560.4&lt;/FONT&gt;&lt;/TD&gt;</v>
      </c>
      <c r="V81" s="38" t="str">
        <f t="shared" si="36"/>
        <v>&lt;TD ALIGN=RIGHT&gt;&lt;FONT FACE="Times New Roman" SIZE=-2&gt;$14,568.3&lt;/FONT&gt;&lt;/TD&gt;</v>
      </c>
      <c r="W81" s="38" t="str">
        <f t="shared" si="37"/>
        <v>&lt;TD ALIGN=RIGHT&gt;&lt;FONT FACE="Times New Roman" SIZE=-2&gt;$29,553.3&lt;/FONT&gt;&lt;/TD&gt;</v>
      </c>
      <c r="X81" s="38" t="str">
        <f t="shared" si="38"/>
        <v>&lt;TD ALIGN=RIGHT&gt;&lt;FONT FACE="Times New Roman" SIZE=-2&gt;$1,705.5&lt;/FONT&gt;&lt;/TD&gt;</v>
      </c>
      <c r="Y81" s="38" t="str">
        <f t="shared" si="39"/>
        <v>&lt;TD ALIGN=RIGHT&gt;&lt;FONT FACE="Times New Roman" SIZE=-2&gt;$3,355.8&lt;/FONT&gt;&lt;/TD&gt;</v>
      </c>
      <c r="Z81" s="38" t="str">
        <f t="shared" si="40"/>
        <v>&lt;TD ALIGN=RIGHT&gt;&lt;FONT FACE="Times New Roman" SIZE=-2&gt;$10,171.5&lt;/FONT&gt;&lt;/TD&gt;</v>
      </c>
      <c r="AA81" s="38" t="str">
        <f t="shared" si="41"/>
        <v>&lt;TD ALIGN=RIGHT&gt;&lt;FONT FACE="Times New Roman" SIZE=-2&gt;$0.0&lt;/FONT&gt;&lt;/TD&gt;</v>
      </c>
      <c r="AB81" s="38" t="str">
        <f t="shared" si="42"/>
        <v>&lt;TD ALIGN=RIGHT&gt;&lt;FONT FACE="Times New Roman" SIZE=-2&gt;$7,007.2&lt;/FONT&gt;&lt;/TD&gt;</v>
      </c>
      <c r="AC81" s="38" t="str">
        <f t="shared" si="43"/>
        <v>&lt;TD ALIGN=RIGHT&gt;&lt;FONT FACE="Times New Roman" SIZE=-2&gt;$22,239.9&lt;/FONT&gt;&lt;/TD&gt;</v>
      </c>
      <c r="AD81" s="38" t="str">
        <f t="shared" si="44"/>
        <v>&lt;TD ALIGN=RIGHT&gt;&lt;FONT FACE="Times New Roman" SIZE=-2&gt;$7,313.5&lt;/FONT&gt;&lt;/TD&gt;</v>
      </c>
      <c r="AE81" s="38" t="s">
        <v>108</v>
      </c>
    </row>
    <row r="82" spans="1:31">
      <c r="A82" s="4" t="s">
        <v>89</v>
      </c>
      <c r="B82" s="30">
        <f>'DataNews 2010'!B85</f>
        <v>481867</v>
      </c>
      <c r="C82" s="31">
        <f>'DataNews 2010'!C85</f>
        <v>193766</v>
      </c>
      <c r="D82" s="31">
        <f>'DataNews 2010'!D85</f>
        <v>71230</v>
      </c>
      <c r="E82" s="31">
        <f>'DataNews 2010'!E85</f>
        <v>28267</v>
      </c>
      <c r="F82" s="31">
        <f>'DataNews 2010'!F85</f>
        <v>836434</v>
      </c>
      <c r="G82" s="31">
        <f>'DataNews 2010'!G85</f>
        <v>1611564</v>
      </c>
      <c r="H82" s="31">
        <f>'DataNews 2010'!H85</f>
        <v>382128</v>
      </c>
      <c r="I82" s="31">
        <f>'DataNews 2010'!I85</f>
        <v>276318</v>
      </c>
      <c r="J82" s="31">
        <f>'DataNews 2010'!J85</f>
        <v>556071</v>
      </c>
      <c r="K82" s="31">
        <f>'DataNews 2010'!K85</f>
        <v>0</v>
      </c>
      <c r="L82" s="31">
        <f>'DataNews 2010'!L85</f>
        <v>314557</v>
      </c>
      <c r="M82" s="31">
        <f>'DataNews 2010'!M85</f>
        <v>1529074</v>
      </c>
      <c r="N82" s="31">
        <f>'DataNews 2010'!N85</f>
        <v>82490</v>
      </c>
      <c r="P82" s="38" t="s">
        <v>107</v>
      </c>
      <c r="Q82" s="38" t="str">
        <f t="shared" si="46"/>
        <v>&lt;TD NOWRAP ALIGN=LEFT&gt;&lt;FONT FACE="Times New Roman" SIZE=-2&gt;Town of Princetown&lt;/TD&gt;</v>
      </c>
      <c r="R82" s="38" t="str">
        <f t="shared" si="32"/>
        <v>&lt;TD ALIGN=RIGHT&gt;&lt;FONT FACE="Times New Roman" SIZE=-2&gt;$481.9&lt;/FONT&gt;&lt;/TD&gt;</v>
      </c>
      <c r="S82" s="38" t="str">
        <f t="shared" si="33"/>
        <v>&lt;TD ALIGN=RIGHT&gt;&lt;FONT FACE="Times New Roman" SIZE=-2&gt;$193.8&lt;/FONT&gt;&lt;/TD&gt;</v>
      </c>
      <c r="T82" s="38" t="str">
        <f t="shared" si="34"/>
        <v>&lt;TD ALIGN=RIGHT&gt;&lt;FONT FACE="Times New Roman" SIZE=-2&gt;$71.2&lt;/FONT&gt;&lt;/TD&gt;</v>
      </c>
      <c r="U82" s="38" t="str">
        <f t="shared" si="35"/>
        <v>&lt;TD ALIGN=RIGHT&gt;&lt;FONT FACE="Times New Roman" SIZE=-2&gt;$28.3&lt;/FONT&gt;&lt;/TD&gt;</v>
      </c>
      <c r="V82" s="38" t="str">
        <f t="shared" si="36"/>
        <v>&lt;TD ALIGN=RIGHT&gt;&lt;FONT FACE="Times New Roman" SIZE=-2&gt;$836.4&lt;/FONT&gt;&lt;/TD&gt;</v>
      </c>
      <c r="W82" s="38" t="str">
        <f t="shared" si="37"/>
        <v>&lt;TD ALIGN=RIGHT&gt;&lt;FONT FACE="Times New Roman" SIZE=-2&gt;$1,611.6&lt;/FONT&gt;&lt;/TD&gt;</v>
      </c>
      <c r="X82" s="38" t="str">
        <f t="shared" si="38"/>
        <v>&lt;TD ALIGN=RIGHT&gt;&lt;FONT FACE="Times New Roman" SIZE=-2&gt;$382.1&lt;/FONT&gt;&lt;/TD&gt;</v>
      </c>
      <c r="Y82" s="38" t="str">
        <f t="shared" si="39"/>
        <v>&lt;TD ALIGN=RIGHT&gt;&lt;FONT FACE="Times New Roman" SIZE=-2&gt;$276.3&lt;/FONT&gt;&lt;/TD&gt;</v>
      </c>
      <c r="Z82" s="38" t="str">
        <f t="shared" si="40"/>
        <v>&lt;TD ALIGN=RIGHT&gt;&lt;FONT FACE="Times New Roman" SIZE=-2&gt;$556.1&lt;/FONT&gt;&lt;/TD&gt;</v>
      </c>
      <c r="AA82" s="38" t="str">
        <f t="shared" si="41"/>
        <v>&lt;TD ALIGN=RIGHT&gt;&lt;FONT FACE="Times New Roman" SIZE=-2&gt;$0.0&lt;/FONT&gt;&lt;/TD&gt;</v>
      </c>
      <c r="AB82" s="38" t="str">
        <f t="shared" si="42"/>
        <v>&lt;TD ALIGN=RIGHT&gt;&lt;FONT FACE="Times New Roman" SIZE=-2&gt;$314.6&lt;/FONT&gt;&lt;/TD&gt;</v>
      </c>
      <c r="AC82" s="38" t="str">
        <f t="shared" si="43"/>
        <v>&lt;TD ALIGN=RIGHT&gt;&lt;FONT FACE="Times New Roman" SIZE=-2&gt;$1,529.1&lt;/FONT&gt;&lt;/TD&gt;</v>
      </c>
      <c r="AD82" s="38" t="str">
        <f t="shared" si="44"/>
        <v>&lt;TD ALIGN=RIGHT&gt;&lt;FONT FACE="Times New Roman" SIZE=-2&gt;$82.5&lt;/FONT&gt;&lt;/TD&gt;</v>
      </c>
      <c r="AE82" s="38" t="s">
        <v>108</v>
      </c>
    </row>
    <row r="83" spans="1:31">
      <c r="A83" s="4" t="s">
        <v>90</v>
      </c>
      <c r="B83" s="30">
        <f>'DataNews 2010'!B86</f>
        <v>11788200</v>
      </c>
      <c r="C83" s="31">
        <f>'DataNews 2010'!C86</f>
        <v>3523483</v>
      </c>
      <c r="D83" s="31">
        <f>'DataNews 2010'!D86</f>
        <v>1021568</v>
      </c>
      <c r="E83" s="31">
        <f>'DataNews 2010'!E86</f>
        <v>1543636</v>
      </c>
      <c r="F83" s="31">
        <f>'DataNews 2010'!F86</f>
        <v>2725968</v>
      </c>
      <c r="G83" s="31">
        <f>'DataNews 2010'!G86</f>
        <v>20602855</v>
      </c>
      <c r="H83" s="31">
        <f>'DataNews 2010'!H86</f>
        <v>2245334</v>
      </c>
      <c r="I83" s="31">
        <f>'DataNews 2010'!I86</f>
        <v>5792151</v>
      </c>
      <c r="J83" s="31">
        <f>'DataNews 2010'!J86</f>
        <v>6629806</v>
      </c>
      <c r="K83" s="31">
        <f>'DataNews 2010'!K86</f>
        <v>3660</v>
      </c>
      <c r="L83" s="31">
        <f>'DataNews 2010'!L86</f>
        <v>8404894</v>
      </c>
      <c r="M83" s="31">
        <f>'DataNews 2010'!M86</f>
        <v>23075845</v>
      </c>
      <c r="N83" s="31">
        <f>'DataNews 2010'!N86</f>
        <v>-2472990</v>
      </c>
      <c r="P83" s="38" t="s">
        <v>107</v>
      </c>
      <c r="Q83" s="38" t="str">
        <f t="shared" si="46"/>
        <v>&lt;TD NOWRAP ALIGN=LEFT&gt;&lt;FONT FACE="Times New Roman" SIZE=-2&gt;Town of Rotterdam&lt;/TD&gt;</v>
      </c>
      <c r="R83" s="38" t="str">
        <f t="shared" si="32"/>
        <v>&lt;TD ALIGN=RIGHT&gt;&lt;FONT FACE="Times New Roman" SIZE=-2&gt;$11,788.2&lt;/FONT&gt;&lt;/TD&gt;</v>
      </c>
      <c r="S83" s="38" t="str">
        <f t="shared" si="33"/>
        <v>&lt;TD ALIGN=RIGHT&gt;&lt;FONT FACE="Times New Roman" SIZE=-2&gt;$3,523.5&lt;/FONT&gt;&lt;/TD&gt;</v>
      </c>
      <c r="T83" s="38" t="str">
        <f t="shared" si="34"/>
        <v>&lt;TD ALIGN=RIGHT&gt;&lt;FONT FACE="Times New Roman" SIZE=-2&gt;$1,021.6&lt;/FONT&gt;&lt;/TD&gt;</v>
      </c>
      <c r="U83" s="38" t="str">
        <f t="shared" si="35"/>
        <v>&lt;TD ALIGN=RIGHT&gt;&lt;FONT FACE="Times New Roman" SIZE=-2&gt;$1,543.6&lt;/FONT&gt;&lt;/TD&gt;</v>
      </c>
      <c r="V83" s="38" t="str">
        <f t="shared" si="36"/>
        <v>&lt;TD ALIGN=RIGHT&gt;&lt;FONT FACE="Times New Roman" SIZE=-2&gt;$2,726.0&lt;/FONT&gt;&lt;/TD&gt;</v>
      </c>
      <c r="W83" s="38" t="str">
        <f t="shared" si="37"/>
        <v>&lt;TD ALIGN=RIGHT&gt;&lt;FONT FACE="Times New Roman" SIZE=-2&gt;$20,602.9&lt;/FONT&gt;&lt;/TD&gt;</v>
      </c>
      <c r="X83" s="38" t="str">
        <f t="shared" si="38"/>
        <v>&lt;TD ALIGN=RIGHT&gt;&lt;FONT FACE="Times New Roman" SIZE=-2&gt;$2,245.3&lt;/FONT&gt;&lt;/TD&gt;</v>
      </c>
      <c r="Y83" s="38" t="str">
        <f t="shared" si="39"/>
        <v>&lt;TD ALIGN=RIGHT&gt;&lt;FONT FACE="Times New Roman" SIZE=-2&gt;$5,792.2&lt;/FONT&gt;&lt;/TD&gt;</v>
      </c>
      <c r="Z83" s="38" t="str">
        <f t="shared" si="40"/>
        <v>&lt;TD ALIGN=RIGHT&gt;&lt;FONT FACE="Times New Roman" SIZE=-2&gt;$6,629.8&lt;/FONT&gt;&lt;/TD&gt;</v>
      </c>
      <c r="AA83" s="38" t="str">
        <f t="shared" si="41"/>
        <v>&lt;TD ALIGN=RIGHT&gt;&lt;FONT FACE="Times New Roman" SIZE=-2&gt;$3.7&lt;/FONT&gt;&lt;/TD&gt;</v>
      </c>
      <c r="AB83" s="38" t="str">
        <f t="shared" si="42"/>
        <v>&lt;TD ALIGN=RIGHT&gt;&lt;FONT FACE="Times New Roman" SIZE=-2&gt;$8,404.9&lt;/FONT&gt;&lt;/TD&gt;</v>
      </c>
      <c r="AC83" s="38" t="str">
        <f t="shared" si="43"/>
        <v>&lt;TD ALIGN=RIGHT&gt;&lt;FONT FACE="Times New Roman" SIZE=-2&gt;$23,075.8&lt;/FONT&gt;&lt;/TD&gt;</v>
      </c>
      <c r="AD83" s="38" t="str">
        <f t="shared" si="44"/>
        <v>&lt;TD ALIGN=RIGHT&gt;&lt;FONT FACE="Times New Roman" SIZE=-2 COLOR=#FF0000&gt;($2,473.0)&lt;/FONT&gt;&lt;/TD&gt;</v>
      </c>
      <c r="AE83" s="38" t="s">
        <v>108</v>
      </c>
    </row>
    <row r="84" spans="1:31">
      <c r="A84" s="7" t="s">
        <v>91</v>
      </c>
      <c r="B84" s="32">
        <f>'DataNews 2010'!B87</f>
        <v>26861368</v>
      </c>
      <c r="C84" s="33">
        <f>'DataNews 2010'!C87</f>
        <v>11848038</v>
      </c>
      <c r="D84" s="33">
        <f>'DataNews 2010'!D87</f>
        <v>16346137</v>
      </c>
      <c r="E84" s="33">
        <f>'DataNews 2010'!E87</f>
        <v>8428494</v>
      </c>
      <c r="F84" s="33">
        <f>'DataNews 2010'!F87</f>
        <v>41063370</v>
      </c>
      <c r="G84" s="33">
        <f>'DataNews 2010'!G87</f>
        <v>104547407</v>
      </c>
      <c r="H84" s="33">
        <f>'DataNews 2010'!H87</f>
        <v>22284818</v>
      </c>
      <c r="I84" s="33">
        <f>'DataNews 2010'!I87</f>
        <v>26256064</v>
      </c>
      <c r="J84" s="33">
        <f>'DataNews 2010'!J87</f>
        <v>29582618</v>
      </c>
      <c r="K84" s="33">
        <f>'DataNews 2010'!K87</f>
        <v>11516104</v>
      </c>
      <c r="L84" s="33">
        <f>'DataNews 2010'!L87</f>
        <v>36364001</v>
      </c>
      <c r="M84" s="33">
        <f>'DataNews 2010'!M87</f>
        <v>126003605</v>
      </c>
      <c r="N84" s="33">
        <f>'DataNews 2010'!N87</f>
        <v>-21456198</v>
      </c>
      <c r="P84" s="38" t="s">
        <v>107</v>
      </c>
      <c r="Q84" s="38" t="str">
        <f t="shared" si="46"/>
        <v>&lt;TD NOWRAP ALIGN=LEFT&gt;&lt;FONT FACE="Times New Roman" SIZE=-2&gt;City of Schenectady&lt;/TD&gt;</v>
      </c>
      <c r="R84" s="38" t="str">
        <f t="shared" si="32"/>
        <v>&lt;TD ALIGN=RIGHT&gt;&lt;FONT FACE="Times New Roman" SIZE=-2&gt;$26,861.4&lt;/FONT&gt;&lt;/TD&gt;</v>
      </c>
      <c r="S84" s="38" t="str">
        <f t="shared" si="33"/>
        <v>&lt;TD ALIGN=RIGHT&gt;&lt;FONT FACE="Times New Roman" SIZE=-2&gt;$11,848.0&lt;/FONT&gt;&lt;/TD&gt;</v>
      </c>
      <c r="T84" s="38" t="str">
        <f t="shared" si="34"/>
        <v>&lt;TD ALIGN=RIGHT&gt;&lt;FONT FACE="Times New Roman" SIZE=-2&gt;$16,346.1&lt;/FONT&gt;&lt;/TD&gt;</v>
      </c>
      <c r="U84" s="38" t="str">
        <f t="shared" si="35"/>
        <v>&lt;TD ALIGN=RIGHT&gt;&lt;FONT FACE="Times New Roman" SIZE=-2&gt;$8,428.5&lt;/FONT&gt;&lt;/TD&gt;</v>
      </c>
      <c r="V84" s="38" t="str">
        <f t="shared" si="36"/>
        <v>&lt;TD ALIGN=RIGHT&gt;&lt;FONT FACE="Times New Roman" SIZE=-2&gt;$41,063.4&lt;/FONT&gt;&lt;/TD&gt;</v>
      </c>
      <c r="W84" s="38" t="str">
        <f t="shared" si="37"/>
        <v>&lt;TD ALIGN=RIGHT&gt;&lt;FONT FACE="Times New Roman" SIZE=-2&gt;$104,547.4&lt;/FONT&gt;&lt;/TD&gt;</v>
      </c>
      <c r="X84" s="38" t="str">
        <f t="shared" si="38"/>
        <v>&lt;TD ALIGN=RIGHT&gt;&lt;FONT FACE="Times New Roman" SIZE=-2&gt;$22,284.8&lt;/FONT&gt;&lt;/TD&gt;</v>
      </c>
      <c r="Y84" s="38" t="str">
        <f t="shared" si="39"/>
        <v>&lt;TD ALIGN=RIGHT&gt;&lt;FONT FACE="Times New Roman" SIZE=-2&gt;$26,256.1&lt;/FONT&gt;&lt;/TD&gt;</v>
      </c>
      <c r="Z84" s="38" t="str">
        <f t="shared" si="40"/>
        <v>&lt;TD ALIGN=RIGHT&gt;&lt;FONT FACE="Times New Roman" SIZE=-2&gt;$29,582.6&lt;/FONT&gt;&lt;/TD&gt;</v>
      </c>
      <c r="AA84" s="38" t="str">
        <f t="shared" si="41"/>
        <v>&lt;TD ALIGN=RIGHT&gt;&lt;FONT FACE="Times New Roman" SIZE=-2&gt;$11,516.1&lt;/FONT&gt;&lt;/TD&gt;</v>
      </c>
      <c r="AB84" s="38" t="str">
        <f t="shared" si="42"/>
        <v>&lt;TD ALIGN=RIGHT&gt;&lt;FONT FACE="Times New Roman" SIZE=-2&gt;$36,364.0&lt;/FONT&gt;&lt;/TD&gt;</v>
      </c>
      <c r="AC84" s="38" t="str">
        <f t="shared" si="43"/>
        <v>&lt;TD ALIGN=RIGHT&gt;&lt;FONT FACE="Times New Roman" SIZE=-2&gt;$126,003.6&lt;/FONT&gt;&lt;/TD&gt;</v>
      </c>
      <c r="AD84" s="38" t="str">
        <f t="shared" si="44"/>
        <v>&lt;TD ALIGN=RIGHT&gt;&lt;FONT FACE="Times New Roman" SIZE=-2 COLOR=#FF0000&gt;($21,456.2)&lt;/FONT&gt;&lt;/TD&gt;</v>
      </c>
      <c r="AE84" s="38" t="s">
        <v>108</v>
      </c>
    </row>
    <row r="85" spans="1:31">
      <c r="A85" s="24" t="s">
        <v>92</v>
      </c>
      <c r="B85" s="36">
        <f>'DataNews 2010'!B88</f>
        <v>250825033</v>
      </c>
      <c r="C85" s="36">
        <f>'DataNews 2010'!C88</f>
        <v>477522222</v>
      </c>
      <c r="D85" s="36">
        <f>'DataNews 2010'!D88</f>
        <v>189483684</v>
      </c>
      <c r="E85" s="36">
        <f>'DataNews 2010'!E88</f>
        <v>172384745</v>
      </c>
      <c r="F85" s="36">
        <f>'DataNews 2010'!F88</f>
        <v>491645206</v>
      </c>
      <c r="G85" s="36">
        <f>'DataNews 2010'!G88</f>
        <v>1581860890</v>
      </c>
      <c r="H85" s="36">
        <f>'DataNews 2010'!H88</f>
        <v>338502840</v>
      </c>
      <c r="I85" s="36">
        <f>'DataNews 2010'!I88</f>
        <v>272391832</v>
      </c>
      <c r="J85" s="36">
        <f>'DataNews 2010'!J88</f>
        <v>86641633</v>
      </c>
      <c r="K85" s="36">
        <f>'DataNews 2010'!K88</f>
        <v>3861337</v>
      </c>
      <c r="L85" s="36">
        <f>'DataNews 2010'!L88</f>
        <v>867172742</v>
      </c>
      <c r="M85" s="36">
        <f>'DataNews 2010'!M88</f>
        <v>1568570384</v>
      </c>
      <c r="N85" s="37">
        <f>'DataNews 2010'!N88</f>
        <v>13290506</v>
      </c>
      <c r="P85" s="38" t="s">
        <v>107</v>
      </c>
      <c r="Q85" s="38" t="str">
        <f>"&lt;TD NOWRAP ALIGN=LEFT&gt;&lt;FONT FACE=""Times New Roman"" SIZE=-2&gt;&lt;B&gt;"&amp;A85&amp;"&lt;/B&gt;&lt;/TD&gt;"</f>
        <v>&lt;TD NOWRAP ALIGN=LEFT&gt;&lt;FONT FACE="Times New Roman" SIZE=-2&gt;&lt;B&gt;Capital District&lt;/B&gt;&lt;/TD&gt;</v>
      </c>
      <c r="R85" s="38" t="str">
        <f t="shared" si="32"/>
        <v>&lt;TD ALIGN=RIGHT&gt;&lt;FONT FACE="Times New Roman" SIZE=-2&gt;$250,825.0&lt;/FONT&gt;&lt;/TD&gt;</v>
      </c>
      <c r="S85" s="38" t="str">
        <f t="shared" si="33"/>
        <v>&lt;TD ALIGN=RIGHT&gt;&lt;FONT FACE="Times New Roman" SIZE=-2&gt;$477,522.2&lt;/FONT&gt;&lt;/TD&gt;</v>
      </c>
      <c r="T85" s="38" t="str">
        <f t="shared" si="34"/>
        <v>&lt;TD ALIGN=RIGHT&gt;&lt;FONT FACE="Times New Roman" SIZE=-2&gt;$189,483.7&lt;/FONT&gt;&lt;/TD&gt;</v>
      </c>
      <c r="U85" s="38" t="str">
        <f t="shared" si="35"/>
        <v>&lt;TD ALIGN=RIGHT&gt;&lt;FONT FACE="Times New Roman" SIZE=-2&gt;$172,384.7&lt;/FONT&gt;&lt;/TD&gt;</v>
      </c>
      <c r="V85" s="38" t="str">
        <f t="shared" si="36"/>
        <v>&lt;TD ALIGN=RIGHT&gt;&lt;FONT FACE="Times New Roman" SIZE=-2&gt;$491,645.2&lt;/FONT&gt;&lt;/TD&gt;</v>
      </c>
      <c r="W85" s="38" t="str">
        <f t="shared" si="37"/>
        <v>&lt;TD ALIGN=RIGHT&gt;&lt;FONT FACE="Times New Roman" SIZE=-2&gt;$1,581,860.9&lt;/FONT&gt;&lt;/TD&gt;</v>
      </c>
      <c r="X85" s="38" t="str">
        <f t="shared" si="38"/>
        <v>&lt;TD ALIGN=RIGHT&gt;&lt;FONT FACE="Times New Roman" SIZE=-2&gt;$338,502.8&lt;/FONT&gt;&lt;/TD&gt;</v>
      </c>
      <c r="Y85" s="38" t="str">
        <f t="shared" si="39"/>
        <v>&lt;TD ALIGN=RIGHT&gt;&lt;FONT FACE="Times New Roman" SIZE=-2&gt;$272,391.8&lt;/FONT&gt;&lt;/TD&gt;</v>
      </c>
      <c r="Z85" s="38" t="str">
        <f t="shared" si="40"/>
        <v>&lt;TD ALIGN=RIGHT&gt;&lt;FONT FACE="Times New Roman" SIZE=-2&gt;$86,641.6&lt;/FONT&gt;&lt;/TD&gt;</v>
      </c>
      <c r="AA85" s="38" t="str">
        <f t="shared" si="41"/>
        <v>&lt;TD ALIGN=RIGHT&gt;&lt;FONT FACE="Times New Roman" SIZE=-2&gt;$3,861.3&lt;/FONT&gt;&lt;/TD&gt;</v>
      </c>
      <c r="AB85" s="38" t="str">
        <f t="shared" si="42"/>
        <v>&lt;TD ALIGN=RIGHT&gt;&lt;FONT FACE="Times New Roman" SIZE=-2&gt;$867,172.7&lt;/FONT&gt;&lt;/TD&gt;</v>
      </c>
      <c r="AC85" s="38" t="str">
        <f t="shared" si="43"/>
        <v>&lt;TD ALIGN=RIGHT&gt;&lt;FONT FACE="Times New Roman" SIZE=-2&gt;$1,568,570.4&lt;/FONT&gt;&lt;/TD&gt;</v>
      </c>
      <c r="AD85" s="38" t="str">
        <f t="shared" si="44"/>
        <v>&lt;TD ALIGN=RIGHT&gt;&lt;FONT FACE="Times New Roman" SIZE=-2&gt;$13,290.5&lt;/FONT&gt;&lt;/TD&gt;</v>
      </c>
      <c r="AE85" s="38" t="s">
        <v>108</v>
      </c>
    </row>
    <row r="86" spans="1:31">
      <c r="P86" s="38" t="s">
        <v>107</v>
      </c>
      <c r="Q86" s="38" t="str">
        <f>"&lt;TD ALIGN=CENTER COLSPAN=14&gt;Source:  New York State Office of the Comptroller, &lt;I&gt;"&amp;TEXT(RIGHT($A$1,4),"0000")&amp;" Special Report on Municipal Affairs&lt;/I&gt;&lt;BR&gt;"</f>
        <v>&lt;TD ALIGN=CENTER COLSPAN=14&gt;Source:  New York State Office of the Comptroller, &lt;I&gt;2010 Special Report on Municipal Affairs&lt;/I&gt;&lt;BR&gt;</v>
      </c>
      <c r="R86" s="38" t="s">
        <v>128</v>
      </c>
      <c r="S86" s="38" t="s">
        <v>108</v>
      </c>
      <c r="T86" s="38" t="s">
        <v>129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</sheetData>
  <phoneticPr fontId="3" type="noConversion"/>
  <printOptions horizontalCentered="1"/>
  <pageMargins left="0" right="0" top="0" bottom="0.35" header="0" footer="0.25"/>
  <pageSetup fitToWidth="0" pageOrder="overThenDown" orientation="landscape" horizontalDpi="300" verticalDpi="300" r:id="rId1"/>
  <headerFooter alignWithMargins="0">
    <oddFooter>&amp;LPrepared by the Capital District Regional Planning Commission&amp;R&amp;6&amp;F 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Muni-L1</vt:lpstr>
      <vt:lpstr>Muni-L2</vt:lpstr>
      <vt:lpstr>Muni-Obj</vt:lpstr>
      <vt:lpstr>Data-MunFin</vt:lpstr>
      <vt:lpstr>DataNews 2010</vt:lpstr>
      <vt:lpstr>Chart Data 2010</vt:lpstr>
      <vt:lpstr>WWW 2010</vt:lpstr>
      <vt:lpstr>Rev-Exp Chart 2010</vt:lpstr>
      <vt:lpstr>'Chart Data 2010'!Print_Area</vt:lpstr>
      <vt:lpstr>'Chart Data 2010'!Print_Titles</vt:lpstr>
      <vt:lpstr>'Data-MunFin'!Print_Titles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DLWardle</dc:creator>
  <cp:lastModifiedBy>DLWardle</cp:lastModifiedBy>
  <dcterms:created xsi:type="dcterms:W3CDTF">2013-08-19T19:06:40Z</dcterms:created>
  <dcterms:modified xsi:type="dcterms:W3CDTF">2013-08-25T17:46:40Z</dcterms:modified>
</cp:coreProperties>
</file>